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отчёт 9 месяцев 2018 год" sheetId="1" r:id="rId1"/>
  </sheets>
  <definedNames>
    <definedName name="_xlnm.Print_Titles" localSheetId="0">'отчёт 9 месяцев 2018 год'!$9:$12</definedName>
    <definedName name="_xlnm.Print_Area" localSheetId="0">'отчёт 9 месяцев 2018 год'!$A$1:$D$218</definedName>
  </definedNames>
  <calcPr fullCalcOnLoad="1"/>
</workbook>
</file>

<file path=xl/comments1.xml><?xml version="1.0" encoding="utf-8"?>
<comments xmlns="http://schemas.openxmlformats.org/spreadsheetml/2006/main">
  <authors>
    <author>Miroshnichenko</author>
  </authors>
  <commentList>
    <comment ref="B25" authorId="0">
      <text>
        <r>
          <rPr>
            <b/>
            <sz val="8"/>
            <rFont val="Tahoma"/>
            <family val="2"/>
          </rPr>
          <t>Miroshnichenko:</t>
        </r>
        <r>
          <rPr>
            <sz val="8"/>
            <rFont val="Tahoma"/>
            <family val="2"/>
          </rPr>
          <t xml:space="preserve">
</t>
        </r>
      </text>
    </comment>
  </commentList>
</comments>
</file>

<file path=xl/sharedStrings.xml><?xml version="1.0" encoding="utf-8"?>
<sst xmlns="http://schemas.openxmlformats.org/spreadsheetml/2006/main" count="562" uniqueCount="268">
  <si>
    <t>Код дохода</t>
  </si>
  <si>
    <t>Наименование показателей</t>
  </si>
  <si>
    <t xml:space="preserve">Сумма, </t>
  </si>
  <si>
    <t>тыс.рублей</t>
  </si>
  <si>
    <t>ВСЕГО  ДОХОДОВ  БЮДЖЕТА  МУНИЦИПАЛЬНОГО  РАЙОНА</t>
  </si>
  <si>
    <t xml:space="preserve">    НАЛОГОВЫЕ  И  НЕНАЛОГОВЫЕ  ДОХОДЫ</t>
  </si>
  <si>
    <t xml:space="preserve">Код </t>
  </si>
  <si>
    <t>администратора</t>
  </si>
  <si>
    <t>поступлений</t>
  </si>
  <si>
    <t xml:space="preserve">  Дотации бюджетам муниципальных районов на выравнивание бюджетной обеспеченности</t>
  </si>
  <si>
    <t xml:space="preserve">  Прочие субсидии бюджетам муниципальных районов</t>
  </si>
  <si>
    <t xml:space="preserve">  Субвенции бюджетам субъектов Российской Федерации и муниципальных образований</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</si>
  <si>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</si>
  <si>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</si>
  <si>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</si>
  <si>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 бюджетам муниципальных районов</t>
  </si>
  <si>
    <t xml:space="preserve">  Дотации бюджетам субъектов Российской Федерации и муниципальных образований</t>
  </si>
  <si>
    <t xml:space="preserve">  Субсидии бюджетам субъектов Российской Федерации и муниципальных образований (межбюджетные субсидии)</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</si>
  <si>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</si>
  <si>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БЕЗВОЗМЕЗДНЫЕ  ПОСТУПЛЕНИЯ</t>
  </si>
  <si>
    <t>200000000000000000</t>
  </si>
  <si>
    <t xml:space="preserve"> 10000000000000000</t>
  </si>
  <si>
    <t>165</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</si>
  <si>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</si>
  <si>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048</t>
  </si>
  <si>
    <t>076</t>
  </si>
  <si>
    <t xml:space="preserve">  Денежные взыскания (штрафы) за нарушение законодательства об охране и использовании животного мира</t>
  </si>
  <si>
    <t>141</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</si>
  <si>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</si>
  <si>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182</t>
  </si>
  <si>
    <t xml:space="preserve">  НАЛОГИ НА СОВОКУПНЫЙ ДОХОД</t>
  </si>
  <si>
    <t xml:space="preserve">  Единый налог на вмененный доход для отдельных видов деятельности</t>
  </si>
  <si>
    <t xml:space="preserve">  ГОСУДАРСТВЕННАЯ ПОШЛИНА</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</si>
  <si>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</si>
  <si>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НАЛОГ НА ДОХОДЫ ФИЗИЧЕСКИХ ЛИЦ</t>
  </si>
  <si>
    <t xml:space="preserve">  ШТРАФЫ, САНКЦИИ, ВОЗМЕЩЕНИЕ УЩЕРБА</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</si>
  <si>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</si>
  <si>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</si>
  <si>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188</t>
  </si>
  <si>
    <t>192</t>
  </si>
  <si>
    <t>322</t>
  </si>
  <si>
    <t>731</t>
  </si>
  <si>
    <t>10500000000000000</t>
  </si>
  <si>
    <t>10800000000000000</t>
  </si>
  <si>
    <t>11600000000000000</t>
  </si>
  <si>
    <t>097</t>
  </si>
  <si>
    <t>098</t>
  </si>
  <si>
    <t>Управление Росприроднадзора по Архангельской области</t>
  </si>
  <si>
    <t>Управление Федеральной миграционной службы по Архангельской области</t>
  </si>
  <si>
    <t>Отчет об исполнении бюджета муниципального района</t>
  </si>
  <si>
    <t>к решению Собрания депутатов</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</si>
  <si>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</si>
  <si>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</si>
  <si>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Единый сельскохозяйственный налог</t>
  </si>
  <si>
    <t xml:space="preserve">  Невыясненные поступления, зачисляемые в бюджеты муниципальных районов</t>
  </si>
  <si>
    <t xml:space="preserve">  Субвенции бюджетам муниципальных районов на ежемесячное денежное вознаграждение за классное руководство</t>
  </si>
  <si>
    <t>2020302105 0000 151</t>
  </si>
  <si>
    <t xml:space="preserve">  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</si>
  <si>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2020302605 0000 151</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</si>
  <si>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</si>
  <si>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1110502505 0000 120</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</si>
  <si>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</si>
  <si>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 (за налоговые периоды, истекшие до 1 января 2011 года)</t>
  </si>
  <si>
    <t xml:space="preserve"> 10503020010000110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</si>
  <si>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t>
  </si>
  <si>
    <t>1140602505 0000 430</t>
  </si>
  <si>
    <t>415</t>
  </si>
  <si>
    <t>Прокуратура Архангельской области</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</si>
  <si>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</si>
  <si>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045</t>
  </si>
  <si>
    <t>1050301001 0000 110</t>
  </si>
  <si>
    <t>1090703000 0000 110</t>
  </si>
  <si>
    <t>Министерство природных ресурсов и лесопоромышленного комплекса Архангельской области</t>
  </si>
  <si>
    <t xml:space="preserve">  Суммы по искам о возмещении вреда, причиненного окружающей среде, подлежащие зачислению в бюджеты муниципальных районов</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</si>
  <si>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</si>
  <si>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</si>
  <si>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</si>
  <si>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</si>
  <si>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1120101001 0000 120</t>
  </si>
  <si>
    <t xml:space="preserve"> 1120102001 0000 120</t>
  </si>
  <si>
    <t xml:space="preserve"> 1120103001 0000 120</t>
  </si>
  <si>
    <t>1120104001 0000 120</t>
  </si>
  <si>
    <t xml:space="preserve">  Денежные взыскания (штрафы) за нарушение законодательства в области охраны окружающей среды</t>
  </si>
  <si>
    <t>1162505001 0000 140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</si>
  <si>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</si>
  <si>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1140205305 0000 410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</si>
  <si>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</si>
  <si>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</si>
  <si>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</si>
  <si>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</si>
  <si>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1010201001 0000 110</t>
  </si>
  <si>
    <t xml:space="preserve"> 1010202001 0000 110</t>
  </si>
  <si>
    <t>1010203001 0000 110</t>
  </si>
  <si>
    <t>1010204001 0000 110</t>
  </si>
  <si>
    <t xml:space="preserve">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t>
  </si>
  <si>
    <t>1080714201 0000 110</t>
  </si>
  <si>
    <t>УМВД России по Архангельской области</t>
  </si>
  <si>
    <t>081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</si>
  <si>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</si>
  <si>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2020300705 0000 151</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</si>
  <si>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</si>
  <si>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1164300001 0000 140</t>
  </si>
  <si>
    <t>1162503001 0000 140</t>
  </si>
  <si>
    <t>1169005005 0000 140</t>
  </si>
  <si>
    <t>1170105005 0000 180</t>
  </si>
  <si>
    <t>2020302205 0000 151</t>
  </si>
  <si>
    <t>1162800001 0000 140</t>
  </si>
  <si>
    <t xml:space="preserve"> 1050201002 0000 110</t>
  </si>
  <si>
    <t xml:space="preserve"> 1050202002 0000 110</t>
  </si>
  <si>
    <t>1080301001 0000 110</t>
  </si>
  <si>
    <t>1160301001 0000 140</t>
  </si>
  <si>
    <t>1160303001 0000 140</t>
  </si>
  <si>
    <t xml:space="preserve"> Налог на рекламу, мобилизуемый на территориях муниципальных районов</t>
  </si>
  <si>
    <t>1090701305 0000 110</t>
  </si>
  <si>
    <t>Денежные взыскания (штрафы) за нарушение законодательства Российской Федерации об особо охраняемых природных территориях</t>
  </si>
  <si>
    <t>1162502001 0000 140</t>
  </si>
  <si>
    <t>Прочие местные налоги и сборы, мобилизуемые на территориях муниципальных районов</t>
  </si>
  <si>
    <t>1090705305 0000 110</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</si>
  <si>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</si>
  <si>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 xml:space="preserve">Управление Федеральной налоговой службы по Архангельской области и Ненецкому автономному округу   </t>
  </si>
  <si>
    <t xml:space="preserve">Государственная инспекция по надзору за техническим состоянием самоходных машин и других видов техники Архангельской области </t>
  </si>
  <si>
    <t>Двинско-Печорское территориальное управление Федерального агентства по рыболовству</t>
  </si>
  <si>
    <t>Финансово-экономическое управление администрации МО "Плесецкий район"</t>
  </si>
  <si>
    <t xml:space="preserve">Управление Федеральной службы по надзору в сфере защиты прав потребителей и благополучия человека по Архангельской области </t>
  </si>
  <si>
    <t>Администрация МО "Плесецкий район"</t>
  </si>
  <si>
    <t xml:space="preserve">Управление Федеральной службы судебных приставов по Архангельской области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</si>
  <si>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</si>
  <si>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взимаемый в связи с применением патентной системы налогообложения, зачисляемый в бюджеты муниципальных районов</t>
  </si>
  <si>
    <t>1050402002 0000 110</t>
  </si>
  <si>
    <t>730</t>
  </si>
  <si>
    <t>Контрольно-ревизионная инспекция Архангельской области</t>
  </si>
  <si>
    <t>Прочие неналоговые доходы бюджетов муниципальных районов</t>
  </si>
  <si>
    <t>1170505005 0000 180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</si>
  <si>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</si>
  <si>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1160801001 0000 140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</si>
  <si>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</si>
  <si>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1160802001 0000 140</t>
  </si>
  <si>
    <t xml:space="preserve"> Прочие денежные взыскания (штрафы) за  правонарушения в области дорожного движения</t>
  </si>
  <si>
    <t>1163003001 0000 140</t>
  </si>
  <si>
    <t>1010200001 0000 110</t>
  </si>
  <si>
    <t>МО "Плесецкий муниципальный район"</t>
  </si>
  <si>
    <t>1140601313 0000 430</t>
  </si>
  <si>
    <t>1110501313 0000 120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</si>
  <si>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</si>
  <si>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</si>
  <si>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</si>
  <si>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</si>
  <si>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</si>
  <si>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</si>
  <si>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</si>
  <si>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t>
  </si>
  <si>
    <t>1030200001 0000 110</t>
  </si>
  <si>
    <t xml:space="preserve"> 1030000000 0000 000</t>
  </si>
  <si>
    <t>Доходы бюджетов муниципальных районов от возврата бюджетными учреждениями остатков субсидий прошлых лет</t>
  </si>
  <si>
    <t>104</t>
  </si>
  <si>
    <t>Министерство транспорта Архангельской области</t>
  </si>
  <si>
    <t>Федеральное казначейство</t>
  </si>
  <si>
    <t>116300001 0000 140</t>
  </si>
  <si>
    <t xml:space="preserve">1163003001 0000 140
</t>
  </si>
  <si>
    <t>Прочие денежные взыскания (штрафы) за правонарушения в области дорожного движения</t>
  </si>
  <si>
    <t>1163503005 0000 140</t>
  </si>
  <si>
    <t>Прочие межбюджетные трансферты, передаваемые бюджетам муниципальных районов</t>
  </si>
  <si>
    <t>Иные межбюджетные трансферты</t>
  </si>
  <si>
    <t>1130299505 0000 140</t>
  </si>
  <si>
    <t>Прочие доходы от компенсации затрат бюджетов муниципальных районов</t>
  </si>
  <si>
    <t>1164300001 6000 140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</si>
  <si>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
</t>
  </si>
  <si>
    <t xml:space="preserve">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
</t>
  </si>
  <si>
    <t>Невыясненные поступления, зачисляемые в бюджеты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</si>
  <si>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</si>
  <si>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814</t>
  </si>
  <si>
    <t>администрация МО "Обозерское"</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</si>
  <si>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</si>
  <si>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816</t>
  </si>
  <si>
    <t>администрация МО "Плесецкое"</t>
  </si>
  <si>
    <t>819</t>
  </si>
  <si>
    <t>администрация МО "Савинское"</t>
  </si>
  <si>
    <t>821</t>
  </si>
  <si>
    <t>администрация МО "Североонежское"</t>
  </si>
  <si>
    <t>1140601305 0000 430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</si>
  <si>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</si>
  <si>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Управление муниципальным имуществом, земельных отношений, архитектуры, строительства и ЖКХ администрации МО "Плесецкий район"</t>
  </si>
  <si>
    <t>177</t>
  </si>
  <si>
    <t>Главное управление МЧС России по Архангельской области</t>
  </si>
  <si>
    <t>Прочие поступления от денежных взысканий (штрафов) и иных сумм в возмещение ущерба, зачисляемые в бюджеты муниципальных районов</t>
  </si>
  <si>
    <t xml:space="preserve">  Налог на прибыль организаций, зачислявшийся до 1 января 2005 года в местные бюджеты, мобилизуемый на территориях муниципальных районов</t>
  </si>
  <si>
    <t>106</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</si>
  <si>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</si>
  <si>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</si>
  <si>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</si>
  <si>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</si>
  <si>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</si>
  <si>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</si>
  <si>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</si>
  <si>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</si>
  <si>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реализацию мероприятий по устойчивому развитию сельских территорий</t>
  </si>
  <si>
    <t>311</t>
  </si>
  <si>
    <t>Избирательная комиссия Архангельской области</t>
  </si>
  <si>
    <t xml:space="preserve"> 1169005005 0000 140</t>
  </si>
  <si>
    <t>1110501305 0000 120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</si>
  <si>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</si>
  <si>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078</t>
  </si>
  <si>
    <t>Управление образования администрации МО "Плесецкий район"</t>
  </si>
  <si>
    <t>Отдел опеки и попечительства администрации МО "Плесецкий район"</t>
  </si>
  <si>
    <t>099</t>
  </si>
  <si>
    <t>Прочие безвозмездные поступления</t>
  </si>
  <si>
    <t>2070503005 0000 180</t>
  </si>
  <si>
    <t>2070500000 0000 180</t>
  </si>
  <si>
    <t>Прочие безвозмездные поступления в бюджеты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</si>
  <si>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</si>
  <si>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1110904505 0000 120</t>
  </si>
  <si>
    <t>Государственная пошлина за выдачу разрешения на установку рекламной конструкции</t>
  </si>
  <si>
    <t>1080715001 0000 110</t>
  </si>
  <si>
    <t>Приложения № 1</t>
  </si>
  <si>
    <t>Дотации бюджетам муниципальных районов на поддержку мер по обеспечению сбалансированности бюджетов</t>
  </si>
  <si>
    <t>328</t>
  </si>
  <si>
    <t>Собрание депутатов МО "Плесецкий район"</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</si>
  <si>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</si>
  <si>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1163305005 0000 140
</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</si>
  <si>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</si>
  <si>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за  2019 год по  администраторам поступлений и кодам классификации доходов бюджетов</t>
  </si>
  <si>
    <t>Единая субвенция бюджетам муниципальных районов</t>
  </si>
  <si>
    <t>2022000000 0000 150</t>
  </si>
  <si>
    <t>2022509705 0000 150</t>
  </si>
  <si>
    <t>2022999905 0000 150</t>
  </si>
  <si>
    <t>2023000000 0000 150</t>
  </si>
  <si>
    <t>2023002905 0000 150</t>
  </si>
  <si>
    <t>2023002405 0000 150</t>
  </si>
  <si>
    <t>2023999905 0000 150</t>
  </si>
  <si>
    <t>2024000000 0000 150</t>
  </si>
  <si>
    <t>2024999905 0000 150</t>
  </si>
  <si>
    <t>2021000000 0000 150</t>
  </si>
  <si>
    <t>2021500105 0000 150</t>
  </si>
  <si>
    <t>2021500205 0000 150</t>
  </si>
  <si>
    <t>2023511805 0000 150</t>
  </si>
  <si>
    <t>2023999805 0000 150</t>
  </si>
  <si>
    <t>2022400000 0000 150</t>
  </si>
  <si>
    <t>2180000005 0000 150</t>
  </si>
  <si>
    <t>2190000005 0000 150</t>
  </si>
  <si>
    <t>2022021605 0000 150</t>
  </si>
  <si>
    <t>2022546705 0000 150</t>
  </si>
  <si>
    <t>2022549705 0000 150</t>
  </si>
  <si>
    <t>2022555505 0000 150</t>
  </si>
  <si>
    <t>2022556705 0000 150</t>
  </si>
  <si>
    <t>2023512005 0000 150</t>
  </si>
  <si>
    <t>2023508205 0000 150</t>
  </si>
  <si>
    <t>2024001405 0000 150</t>
  </si>
  <si>
    <t xml:space="preserve"> 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</si>
  <si>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1164600005 0000 140</t>
  </si>
  <si>
    <t xml:space="preserve">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
</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</si>
  <si>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</si>
  <si>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</si>
  <si>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1110503505 1000 120</t>
  </si>
  <si>
    <t>1090703305 0000 110</t>
  </si>
  <si>
    <t>1160600001 0000 140</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</si>
  <si>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</si>
  <si>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1030223001 0000 100</t>
  </si>
  <si>
    <t>1030224001 0000 110</t>
  </si>
  <si>
    <t>1030225001 0000 110</t>
  </si>
  <si>
    <t>1030226001 0000 110</t>
  </si>
  <si>
    <t>161</t>
  </si>
  <si>
    <t>Федеральная антимонопольная служба</t>
  </si>
  <si>
    <t>1163305005 0000 140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</si>
  <si>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</si>
  <si>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320</t>
  </si>
  <si>
    <t>ИФСИН по Архангельской области</t>
  </si>
  <si>
    <t xml:space="preserve"> 1080714201 0000 110</t>
  </si>
  <si>
    <t xml:space="preserve">от         июня  2020 г.  №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</si>
</sst>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_р_._-;\-* #,##0.0_р_._-;_-* &quot;-&quot;?_р_._-;_-@_-"/>
    <numFmt numFmtId="189" formatCode="_-* #,##0.0_р_._-;\-* #,##0.0_р_._-;_-* &quot;-&quot;??_р_._-;_-@_-"/>
    <numFmt numFmtId="190" formatCode="d/m"/>
    <numFmt numFmtId="191" formatCode="#,##0.0_р_."/>
    <numFmt numFmtId="192" formatCode="_(* #,##0.0_);_(* \(#,##0.0\);_(* &quot;-&quot;??_);_(@_)"/>
    <numFmt numFmtId="193" formatCode="_(* #,##0_);_(* \(#,##0\);_(* &quot;-&quot;??_);_(@_)"/>
    <numFmt numFmtId="194" formatCode="#,##0.00&quot;р.&quot;"/>
    <numFmt numFmtId="195" formatCode="#,##0.000"/>
    <numFmt numFmtId="196" formatCode="#,##0.0"/>
    <numFmt numFmtId="197" formatCode="0.0"/>
    <numFmt numFmtId="198" formatCode="000000"/>
    <numFmt numFmtId="199" formatCode="0000"/>
    <numFmt numFmtId="200" formatCode="#,##0.00_р_."/>
    <numFmt numFmtId="201" formatCode="_-* #,##0_р_._-;\-* #,##0_р_._-;_-* &quot;-&quot;??_р_.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_(* #,##0.000_);_(* \(#,##0.000\);_(* &quot;-&quot;??_);_(@_)"/>
    <numFmt numFmtId="207" formatCode="_(* #,##0.0000_);_(* \(#,##0.0000\);_(* &quot;-&quot;??_);_(@_)"/>
    <numFmt numFmtId="208" formatCode="_(* #,##0.00000_);_(* \(#,##0.00000\);_(* &quot;-&quot;??_);_(@_)"/>
    <numFmt numFmtId="209" formatCode="0.000"/>
    <numFmt numFmtId="210" formatCode="_-* #,##0.0\ _₽_-;\-* #,##0.0\ _₽_-;_-* &quot;-&quot;?\ _₽_-;_-@_-"/>
  </numFmts>
  <fonts count="48">
    <font>
      <sz val="10"/>
      <name val="Arial"/>
      <family val="0"/>
    </font>
    <font>
      <b/>
      <sz val="10"/>
      <name val="Times New Roman"/>
      <family val="1"/>
    </font>
    <font>
      <sz val="10"/>
      <name val="Times New Roman"/>
      <family val="1"/>
    </font>
    <font>
      <b/>
      <sz val="11"/>
      <name val="Times New Roman"/>
      <family val="1"/>
    </font>
    <font>
      <sz val="11"/>
      <name val="Times New Roman"/>
      <family val="1"/>
    </font>
    <font>
      <sz val="8"/>
      <name val="Tahoma"/>
      <family val="2"/>
    </font>
    <font>
      <b/>
      <sz val="8"/>
      <name val="Tahoma"/>
      <family val="2"/>
    </font>
    <font>
      <sz val="8"/>
      <name val="Arial"/>
      <family val="2"/>
    </font>
    <font>
      <sz val="9"/>
      <name val="Times New Roman"/>
      <family val="1"/>
    </font>
    <font>
      <sz val="8"/>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hair"/>
    </border>
    <border>
      <left style="thin"/>
      <right>
        <color indexed="63"/>
      </right>
      <top style="hair"/>
      <bottom>
        <color indexed="63"/>
      </bottom>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color indexed="63"/>
      </top>
      <bottom style="hair"/>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style="thin"/>
      <right style="thin"/>
      <top style="hair"/>
      <bottom style="thin"/>
    </border>
    <border>
      <left>
        <color indexed="63"/>
      </left>
      <right>
        <color indexed="63"/>
      </right>
      <top style="hair"/>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289">
    <xf numFmtId="0" fontId="0" fillId="0" borderId="0" xfId="0" applyAlignment="1">
      <alignment/>
    </xf>
    <xf numFmtId="0" fontId="2" fillId="0" borderId="0" xfId="0" applyFont="1" applyAlignment="1">
      <alignment/>
    </xf>
    <xf numFmtId="0" fontId="2" fillId="0" borderId="0" xfId="0" applyFont="1" applyAlignment="1">
      <alignment/>
    </xf>
    <xf numFmtId="49" fontId="2" fillId="0" borderId="0" xfId="0" applyNumberFormat="1" applyFont="1" applyAlignment="1">
      <alignment horizontal="center"/>
    </xf>
    <xf numFmtId="0" fontId="1" fillId="0" borderId="0" xfId="0" applyFont="1" applyAlignment="1">
      <alignment/>
    </xf>
    <xf numFmtId="0" fontId="2" fillId="0" borderId="0" xfId="0" applyFont="1" applyAlignment="1">
      <alignment horizontal="center"/>
    </xf>
    <xf numFmtId="0" fontId="1" fillId="0" borderId="0" xfId="0" applyFont="1" applyFill="1" applyAlignment="1">
      <alignment/>
    </xf>
    <xf numFmtId="0" fontId="2" fillId="0" borderId="0" xfId="0" applyFont="1" applyFill="1" applyAlignment="1">
      <alignment/>
    </xf>
    <xf numFmtId="187" fontId="2" fillId="0" borderId="0" xfId="59" applyFont="1" applyFill="1" applyAlignment="1">
      <alignment/>
    </xf>
    <xf numFmtId="197" fontId="2" fillId="0" borderId="0" xfId="0" applyNumberFormat="1" applyFont="1" applyFill="1" applyAlignment="1">
      <alignment/>
    </xf>
    <xf numFmtId="187" fontId="1" fillId="0" borderId="0" xfId="59" applyFont="1" applyFill="1" applyAlignment="1">
      <alignment/>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187" fontId="1" fillId="0" borderId="0" xfId="59" applyFont="1" applyFill="1" applyAlignment="1">
      <alignment horizontal="center" vertical="center"/>
    </xf>
    <xf numFmtId="4" fontId="2" fillId="0" borderId="0" xfId="0" applyNumberFormat="1" applyFont="1" applyFill="1" applyAlignment="1">
      <alignment/>
    </xf>
    <xf numFmtId="187" fontId="2" fillId="0" borderId="0" xfId="59" applyFont="1" applyFill="1" applyAlignment="1">
      <alignment horizontal="center" vertical="center"/>
    </xf>
    <xf numFmtId="187" fontId="2" fillId="0" borderId="0" xfId="59" applyFont="1" applyFill="1" applyAlignment="1">
      <alignment vertical="center"/>
    </xf>
    <xf numFmtId="187" fontId="1" fillId="0" borderId="0" xfId="59" applyFont="1" applyFill="1" applyAlignment="1">
      <alignment vertical="center"/>
    </xf>
    <xf numFmtId="171" fontId="2" fillId="0" borderId="0" xfId="0" applyNumberFormat="1" applyFont="1" applyFill="1" applyAlignment="1">
      <alignment/>
    </xf>
    <xf numFmtId="0" fontId="2" fillId="0" borderId="0" xfId="0" applyFont="1" applyFill="1" applyAlignment="1">
      <alignment/>
    </xf>
    <xf numFmtId="187" fontId="4" fillId="0" borderId="0" xfId="59" applyFont="1" applyAlignment="1">
      <alignment/>
    </xf>
    <xf numFmtId="187" fontId="4" fillId="0" borderId="0" xfId="59" applyFont="1" applyFill="1" applyAlignment="1">
      <alignment horizontal="center" vertical="center"/>
    </xf>
    <xf numFmtId="187" fontId="3" fillId="0" borderId="0" xfId="59" applyFont="1" applyAlignment="1">
      <alignment/>
    </xf>
    <xf numFmtId="187" fontId="3" fillId="0" borderId="0" xfId="59" applyFont="1" applyFill="1" applyAlignment="1">
      <alignment/>
    </xf>
    <xf numFmtId="187" fontId="4" fillId="0" borderId="0" xfId="59" applyFont="1" applyAlignment="1">
      <alignment vertical="center"/>
    </xf>
    <xf numFmtId="187" fontId="4" fillId="0" borderId="0" xfId="59" applyFont="1" applyFill="1" applyAlignment="1">
      <alignment vertical="center"/>
    </xf>
    <xf numFmtId="187" fontId="3" fillId="0" borderId="0" xfId="59" applyFont="1" applyAlignment="1">
      <alignment vertical="center"/>
    </xf>
    <xf numFmtId="187" fontId="4" fillId="0" borderId="0" xfId="59" applyFont="1" applyFill="1" applyAlignment="1">
      <alignment/>
    </xf>
    <xf numFmtId="187" fontId="3" fillId="0" borderId="0" xfId="59" applyFont="1" applyFill="1" applyAlignment="1">
      <alignment vertical="center"/>
    </xf>
    <xf numFmtId="0" fontId="0" fillId="0" borderId="0" xfId="0" applyAlignment="1">
      <alignment/>
    </xf>
    <xf numFmtId="49" fontId="8" fillId="0" borderId="0" xfId="0" applyNumberFormat="1" applyFont="1" applyBorder="1" applyAlignment="1">
      <alignment horizontal="center" vertical="top" wrapText="1"/>
    </xf>
    <xf numFmtId="192" fontId="2" fillId="0" borderId="0" xfId="59" applyNumberFormat="1" applyFont="1" applyFill="1" applyAlignment="1">
      <alignment horizontal="center" vertical="center"/>
    </xf>
    <xf numFmtId="192" fontId="2" fillId="0" borderId="0" xfId="0" applyNumberFormat="1" applyFont="1" applyFill="1" applyAlignment="1">
      <alignment/>
    </xf>
    <xf numFmtId="193" fontId="1" fillId="0" borderId="0" xfId="59" applyNumberFormat="1" applyFont="1" applyFill="1" applyAlignment="1">
      <alignment/>
    </xf>
    <xf numFmtId="193" fontId="1" fillId="0" borderId="0" xfId="59" applyNumberFormat="1" applyFont="1" applyFill="1" applyAlignment="1">
      <alignment horizontal="center" vertical="center"/>
    </xf>
    <xf numFmtId="192" fontId="2" fillId="0" borderId="0" xfId="0" applyNumberFormat="1" applyFont="1" applyFill="1" applyAlignment="1">
      <alignment horizontal="center" vertical="center"/>
    </xf>
    <xf numFmtId="188" fontId="2" fillId="0" borderId="0" xfId="0" applyNumberFormat="1" applyFont="1" applyFill="1" applyAlignment="1">
      <alignment horizontal="right"/>
    </xf>
    <xf numFmtId="193" fontId="1" fillId="0" borderId="0" xfId="59" applyNumberFormat="1" applyFont="1" applyFill="1" applyAlignment="1">
      <alignment vertical="center"/>
    </xf>
    <xf numFmtId="192" fontId="2" fillId="0" borderId="0" xfId="0" applyNumberFormat="1" applyFont="1" applyFill="1" applyAlignment="1">
      <alignment horizontal="right" vertical="center"/>
    </xf>
    <xf numFmtId="171" fontId="2" fillId="0" borderId="0" xfId="0" applyNumberFormat="1" applyFont="1" applyFill="1" applyAlignment="1">
      <alignment horizontal="center" vertical="center"/>
    </xf>
    <xf numFmtId="187" fontId="2" fillId="0" borderId="0" xfId="0" applyNumberFormat="1" applyFont="1" applyFill="1" applyAlignment="1">
      <alignment/>
    </xf>
    <xf numFmtId="187" fontId="2" fillId="0" borderId="0" xfId="0" applyNumberFormat="1" applyFont="1" applyFill="1" applyAlignment="1">
      <alignment horizontal="center" vertical="center"/>
    </xf>
    <xf numFmtId="187" fontId="2" fillId="0" borderId="0" xfId="0" applyNumberFormat="1" applyFont="1" applyFill="1" applyAlignment="1">
      <alignment horizontal="right"/>
    </xf>
    <xf numFmtId="192" fontId="2" fillId="0" borderId="0" xfId="59" applyNumberFormat="1" applyFont="1" applyFill="1" applyAlignment="1">
      <alignment/>
    </xf>
    <xf numFmtId="187" fontId="2" fillId="0" borderId="0" xfId="59" applyNumberFormat="1" applyFont="1" applyFill="1" applyAlignment="1">
      <alignment/>
    </xf>
    <xf numFmtId="192" fontId="4" fillId="0" borderId="0" xfId="59" applyNumberFormat="1" applyFont="1" applyFill="1" applyAlignment="1">
      <alignment horizontal="center" vertical="center"/>
    </xf>
    <xf numFmtId="197" fontId="2" fillId="0" borderId="0" xfId="0" applyNumberFormat="1" applyFont="1" applyAlignment="1">
      <alignment/>
    </xf>
    <xf numFmtId="197" fontId="2" fillId="0" borderId="0" xfId="0" applyNumberFormat="1" applyFont="1" applyFill="1" applyAlignment="1">
      <alignment horizontal="center" vertical="center"/>
    </xf>
    <xf numFmtId="197" fontId="1" fillId="0" borderId="0" xfId="0" applyNumberFormat="1" applyFont="1" applyAlignment="1">
      <alignment/>
    </xf>
    <xf numFmtId="197" fontId="1" fillId="0" borderId="0" xfId="0" applyNumberFormat="1" applyFont="1" applyFill="1" applyAlignment="1">
      <alignment/>
    </xf>
    <xf numFmtId="197" fontId="1" fillId="0" borderId="0" xfId="0" applyNumberFormat="1" applyFont="1" applyAlignment="1">
      <alignment vertical="center"/>
    </xf>
    <xf numFmtId="197" fontId="2" fillId="0" borderId="0" xfId="0" applyNumberFormat="1" applyFont="1" applyAlignment="1">
      <alignment vertical="center"/>
    </xf>
    <xf numFmtId="197" fontId="2" fillId="0" borderId="0" xfId="0" applyNumberFormat="1" applyFont="1" applyFill="1" applyAlignment="1">
      <alignment vertical="center"/>
    </xf>
    <xf numFmtId="197" fontId="1" fillId="0" borderId="0" xfId="0" applyNumberFormat="1" applyFont="1" applyFill="1" applyAlignment="1">
      <alignment vertical="center"/>
    </xf>
    <xf numFmtId="2" fontId="2" fillId="0" borderId="0" xfId="0" applyNumberFormat="1" applyFont="1" applyAlignment="1">
      <alignment/>
    </xf>
    <xf numFmtId="188" fontId="2" fillId="0" borderId="0" xfId="0" applyNumberFormat="1" applyFont="1" applyFill="1" applyAlignment="1">
      <alignment horizontal="center" vertical="center"/>
    </xf>
    <xf numFmtId="192" fontId="1" fillId="0" borderId="0" xfId="0" applyNumberFormat="1" applyFont="1" applyAlignment="1">
      <alignment/>
    </xf>
    <xf numFmtId="192" fontId="2" fillId="0" borderId="0" xfId="0" applyNumberFormat="1" applyFont="1" applyAlignment="1">
      <alignment/>
    </xf>
    <xf numFmtId="0" fontId="2" fillId="0" borderId="0" xfId="0" applyNumberFormat="1" applyFont="1" applyFill="1" applyAlignment="1">
      <alignment horizontal="center"/>
    </xf>
    <xf numFmtId="0" fontId="2" fillId="0" borderId="0" xfId="0" applyFont="1" applyFill="1" applyAlignment="1">
      <alignment horizontal="right"/>
    </xf>
    <xf numFmtId="0" fontId="46" fillId="0" borderId="0" xfId="0" applyFont="1" applyFill="1" applyAlignment="1">
      <alignment horizontal="right"/>
    </xf>
    <xf numFmtId="0"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1" fillId="0" borderId="0" xfId="0" applyNumberFormat="1" applyFont="1" applyFill="1" applyBorder="1" applyAlignment="1">
      <alignment horizontal="center"/>
    </xf>
    <xf numFmtId="49" fontId="2" fillId="0" borderId="0" xfId="0" applyNumberFormat="1" applyFont="1" applyFill="1" applyAlignment="1">
      <alignment horizontal="center"/>
    </xf>
    <xf numFmtId="49" fontId="2" fillId="0" borderId="0" xfId="0" applyNumberFormat="1" applyFont="1" applyFill="1" applyAlignment="1">
      <alignment/>
    </xf>
    <xf numFmtId="49" fontId="2" fillId="0" borderId="12" xfId="0" applyNumberFormat="1" applyFont="1" applyFill="1" applyBorder="1" applyAlignment="1">
      <alignment horizontal="center" vertical="center"/>
    </xf>
    <xf numFmtId="0" fontId="2" fillId="0" borderId="13" xfId="0" applyFont="1" applyFill="1" applyBorder="1" applyAlignment="1">
      <alignment horizontal="justify" vertical="top" wrapText="1"/>
    </xf>
    <xf numFmtId="49" fontId="2" fillId="0" borderId="12"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8" fillId="0" borderId="14" xfId="0" applyNumberFormat="1" applyFont="1" applyFill="1" applyBorder="1" applyAlignment="1">
      <alignment horizontal="center" vertical="top" shrinkToFit="1"/>
    </xf>
    <xf numFmtId="0" fontId="2" fillId="0" borderId="15" xfId="0" applyFont="1" applyFill="1" applyBorder="1" applyAlignment="1">
      <alignment horizontal="left" vertical="top" wrapText="1"/>
    </xf>
    <xf numFmtId="0" fontId="2" fillId="0" borderId="13" xfId="0" applyFont="1" applyFill="1" applyBorder="1" applyAlignment="1">
      <alignment horizontal="left" vertical="top" wrapText="1"/>
    </xf>
    <xf numFmtId="49" fontId="8" fillId="0" borderId="16" xfId="0" applyNumberFormat="1" applyFont="1" applyFill="1" applyBorder="1" applyAlignment="1">
      <alignment horizontal="center" vertical="top"/>
    </xf>
    <xf numFmtId="0" fontId="2" fillId="0" borderId="17" xfId="0" applyFont="1" applyFill="1" applyBorder="1" applyAlignment="1">
      <alignment vertical="top"/>
    </xf>
    <xf numFmtId="49" fontId="8"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2" fillId="0" borderId="10" xfId="0" applyFont="1" applyFill="1" applyBorder="1" applyAlignment="1">
      <alignment vertical="center"/>
    </xf>
    <xf numFmtId="49" fontId="8" fillId="0" borderId="10" xfId="0" applyNumberFormat="1" applyFont="1" applyFill="1" applyBorder="1" applyAlignment="1">
      <alignment horizontal="center" vertical="top" shrinkToFit="1"/>
    </xf>
    <xf numFmtId="0" fontId="2" fillId="0" borderId="10" xfId="0" applyFont="1" applyFill="1" applyBorder="1" applyAlignment="1">
      <alignment horizontal="left" vertical="top" wrapText="1"/>
    </xf>
    <xf numFmtId="0" fontId="2" fillId="0" borderId="15" xfId="0" applyFont="1" applyFill="1" applyBorder="1" applyAlignment="1">
      <alignment horizontal="justify" vertical="top" wrapText="1"/>
    </xf>
    <xf numFmtId="49" fontId="8" fillId="0" borderId="18" xfId="0" applyNumberFormat="1" applyFont="1" applyFill="1" applyBorder="1" applyAlignment="1">
      <alignment horizontal="center" vertical="top" shrinkToFit="1"/>
    </xf>
    <xf numFmtId="0" fontId="2" fillId="0" borderId="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2" fillId="0" borderId="13" xfId="0" applyFont="1" applyFill="1" applyBorder="1" applyAlignment="1">
      <alignment vertical="top" wrapText="1"/>
    </xf>
    <xf numFmtId="0" fontId="2" fillId="0" borderId="17" xfId="0" applyFont="1" applyFill="1" applyBorder="1" applyAlignment="1">
      <alignment horizontal="left" vertical="top"/>
    </xf>
    <xf numFmtId="0" fontId="2" fillId="0" borderId="17" xfId="0" applyFont="1" applyFill="1" applyBorder="1" applyAlignment="1">
      <alignment/>
    </xf>
    <xf numFmtId="0" fontId="2" fillId="0" borderId="19" xfId="0" applyFont="1" applyFill="1" applyBorder="1" applyAlignment="1">
      <alignment vertical="top" wrapText="1"/>
    </xf>
    <xf numFmtId="210" fontId="2" fillId="0" borderId="0" xfId="0" applyNumberFormat="1" applyFont="1" applyFill="1" applyAlignment="1">
      <alignment horizontal="center" vertical="center"/>
    </xf>
    <xf numFmtId="210" fontId="2" fillId="0" borderId="0" xfId="0" applyNumberFormat="1" applyFont="1" applyFill="1" applyAlignment="1">
      <alignment/>
    </xf>
    <xf numFmtId="49" fontId="8" fillId="33" borderId="14" xfId="0" applyNumberFormat="1" applyFont="1" applyFill="1" applyBorder="1" applyAlignment="1">
      <alignment horizontal="center" vertical="top" shrinkToFit="1"/>
    </xf>
    <xf numFmtId="188" fontId="2" fillId="0" borderId="0" xfId="0" applyNumberFormat="1" applyFont="1" applyAlignment="1">
      <alignment/>
    </xf>
    <xf numFmtId="49" fontId="1" fillId="33" borderId="10" xfId="0" applyNumberFormat="1" applyFont="1" applyFill="1" applyBorder="1" applyAlignment="1">
      <alignment horizontal="center" vertical="top"/>
    </xf>
    <xf numFmtId="49" fontId="1" fillId="33" borderId="16" xfId="0" applyNumberFormat="1" applyFont="1" applyFill="1" applyBorder="1" applyAlignment="1">
      <alignment horizontal="center" vertical="top"/>
    </xf>
    <xf numFmtId="49" fontId="2" fillId="33" borderId="16" xfId="0" applyNumberFormat="1" applyFont="1" applyFill="1" applyBorder="1" applyAlignment="1">
      <alignment horizontal="center" vertical="top" shrinkToFit="1"/>
    </xf>
    <xf numFmtId="0" fontId="2" fillId="33" borderId="13" xfId="0" applyFont="1" applyFill="1" applyBorder="1" applyAlignment="1">
      <alignment horizontal="justify" vertical="center" wrapText="1"/>
    </xf>
    <xf numFmtId="192" fontId="2" fillId="33" borderId="10" xfId="59" applyNumberFormat="1" applyFont="1" applyFill="1" applyBorder="1" applyAlignment="1">
      <alignment horizontal="center" vertical="center"/>
    </xf>
    <xf numFmtId="49" fontId="1" fillId="33" borderId="10" xfId="0" applyNumberFormat="1" applyFont="1" applyFill="1" applyBorder="1" applyAlignment="1">
      <alignment horizontal="center" vertical="top" shrinkToFit="1"/>
    </xf>
    <xf numFmtId="0" fontId="1" fillId="33" borderId="10" xfId="0" applyFont="1" applyFill="1" applyBorder="1" applyAlignment="1">
      <alignment horizontal="left" vertical="top" wrapText="1"/>
    </xf>
    <xf numFmtId="49" fontId="8" fillId="33" borderId="10" xfId="0" applyNumberFormat="1" applyFont="1" applyFill="1" applyBorder="1" applyAlignment="1">
      <alignment horizontal="center" vertical="top"/>
    </xf>
    <xf numFmtId="49" fontId="8" fillId="33" borderId="10" xfId="0" applyNumberFormat="1" applyFont="1" applyFill="1" applyBorder="1" applyAlignment="1">
      <alignment horizontal="center" vertical="top" shrinkToFit="1"/>
    </xf>
    <xf numFmtId="0" fontId="2" fillId="33" borderId="10" xfId="0"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192" fontId="2" fillId="33" borderId="10" xfId="59" applyNumberFormat="1" applyFont="1" applyFill="1" applyBorder="1" applyAlignment="1">
      <alignment horizontal="center" vertical="center" shrinkToFit="1"/>
    </xf>
    <xf numFmtId="49" fontId="8"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shrinkToFit="1"/>
    </xf>
    <xf numFmtId="49" fontId="8" fillId="33" borderId="16" xfId="0" applyNumberFormat="1" applyFont="1" applyFill="1" applyBorder="1" applyAlignment="1">
      <alignment horizontal="center" vertical="top"/>
    </xf>
    <xf numFmtId="49" fontId="8" fillId="33" borderId="16" xfId="0" applyNumberFormat="1" applyFont="1" applyFill="1" applyBorder="1" applyAlignment="1">
      <alignment horizontal="center" vertical="top" shrinkToFit="1"/>
    </xf>
    <xf numFmtId="0" fontId="2" fillId="33" borderId="13" xfId="0" applyFont="1" applyFill="1" applyBorder="1" applyAlignment="1">
      <alignment horizontal="left" vertical="top" wrapText="1"/>
    </xf>
    <xf numFmtId="192" fontId="2" fillId="33" borderId="16" xfId="59" applyNumberFormat="1" applyFont="1" applyFill="1" applyBorder="1" applyAlignment="1">
      <alignment horizontal="center" vertical="center" shrinkToFit="1"/>
    </xf>
    <xf numFmtId="49" fontId="8" fillId="33" borderId="10" xfId="0" applyNumberFormat="1" applyFont="1" applyFill="1" applyBorder="1" applyAlignment="1">
      <alignment horizontal="center" vertical="center" shrinkToFit="1"/>
    </xf>
    <xf numFmtId="49" fontId="8" fillId="33" borderId="18" xfId="0" applyNumberFormat="1" applyFont="1" applyFill="1" applyBorder="1" applyAlignment="1">
      <alignment horizontal="center" vertical="center"/>
    </xf>
    <xf numFmtId="49" fontId="8" fillId="33" borderId="18" xfId="0" applyNumberFormat="1" applyFont="1" applyFill="1" applyBorder="1" applyAlignment="1">
      <alignment horizontal="center" vertical="center" shrinkToFit="1"/>
    </xf>
    <xf numFmtId="192" fontId="2" fillId="33" borderId="18" xfId="59" applyNumberFormat="1" applyFont="1" applyFill="1" applyBorder="1" applyAlignment="1">
      <alignment horizontal="center" vertical="center"/>
    </xf>
    <xf numFmtId="49" fontId="1" fillId="33" borderId="14" xfId="0" applyNumberFormat="1" applyFont="1" applyFill="1" applyBorder="1" applyAlignment="1">
      <alignment horizontal="center" vertical="top"/>
    </xf>
    <xf numFmtId="49" fontId="1" fillId="33" borderId="14" xfId="0" applyNumberFormat="1" applyFont="1" applyFill="1" applyBorder="1" applyAlignment="1">
      <alignment horizontal="center" vertical="top" shrinkToFit="1"/>
    </xf>
    <xf numFmtId="0" fontId="1" fillId="33" borderId="15" xfId="0" applyFont="1" applyFill="1" applyBorder="1" applyAlignment="1">
      <alignment horizontal="left" vertical="top" wrapText="1"/>
    </xf>
    <xf numFmtId="192" fontId="1" fillId="33" borderId="14" xfId="59" applyNumberFormat="1" applyFont="1" applyFill="1" applyBorder="1" applyAlignment="1">
      <alignment horizontal="center" vertical="center" shrinkToFit="1"/>
    </xf>
    <xf numFmtId="49" fontId="8" fillId="33" borderId="14"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shrinkToFit="1"/>
    </xf>
    <xf numFmtId="0" fontId="2" fillId="33" borderId="15" xfId="0" applyFont="1" applyFill="1" applyBorder="1" applyAlignment="1">
      <alignment horizontal="left" vertical="top" wrapText="1"/>
    </xf>
    <xf numFmtId="192" fontId="2" fillId="33" borderId="14" xfId="59" applyNumberFormat="1" applyFont="1" applyFill="1" applyBorder="1" applyAlignment="1">
      <alignment horizontal="center" vertical="center" shrinkToFit="1"/>
    </xf>
    <xf numFmtId="49" fontId="2" fillId="33" borderId="14" xfId="0" applyNumberFormat="1" applyFont="1" applyFill="1" applyBorder="1" applyAlignment="1">
      <alignment horizontal="center" vertical="top" shrinkToFit="1"/>
    </xf>
    <xf numFmtId="0" fontId="2" fillId="33" borderId="15" xfId="0" applyFont="1" applyFill="1" applyBorder="1" applyAlignment="1">
      <alignment horizontal="justify" vertical="center" wrapText="1"/>
    </xf>
    <xf numFmtId="49" fontId="1" fillId="33" borderId="14" xfId="0" applyNumberFormat="1" applyFont="1" applyFill="1" applyBorder="1" applyAlignment="1">
      <alignment horizontal="center" vertical="center"/>
    </xf>
    <xf numFmtId="49" fontId="1" fillId="33" borderId="14" xfId="0" applyNumberFormat="1" applyFont="1" applyFill="1" applyBorder="1" applyAlignment="1">
      <alignment horizontal="center" vertical="center" shrinkToFit="1"/>
    </xf>
    <xf numFmtId="49" fontId="2" fillId="33" borderId="14"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shrinkToFit="1"/>
    </xf>
    <xf numFmtId="0" fontId="2" fillId="33" borderId="15" xfId="0" applyFont="1" applyFill="1" applyBorder="1" applyAlignment="1">
      <alignment horizontal="justify" vertical="top" wrapText="1"/>
    </xf>
    <xf numFmtId="49" fontId="8" fillId="33" borderId="14" xfId="0" applyNumberFormat="1" applyFont="1" applyFill="1" applyBorder="1" applyAlignment="1">
      <alignment horizontal="center" vertical="top"/>
    </xf>
    <xf numFmtId="49" fontId="8" fillId="33" borderId="16" xfId="0" applyNumberFormat="1" applyFont="1" applyFill="1" applyBorder="1" applyAlignment="1">
      <alignment horizontal="center" vertical="center" shrinkToFit="1"/>
    </xf>
    <xf numFmtId="192" fontId="1" fillId="33" borderId="10" xfId="59" applyNumberFormat="1" applyFont="1" applyFill="1" applyBorder="1" applyAlignment="1">
      <alignment horizontal="center" vertical="center" shrinkToFit="1"/>
    </xf>
    <xf numFmtId="49" fontId="1" fillId="33" borderId="16" xfId="0" applyNumberFormat="1" applyFont="1" applyFill="1" applyBorder="1" applyAlignment="1">
      <alignment horizontal="center" vertical="top" shrinkToFit="1"/>
    </xf>
    <xf numFmtId="0" fontId="3" fillId="33" borderId="20" xfId="0" applyFont="1" applyFill="1" applyBorder="1" applyAlignment="1">
      <alignment horizontal="justify" vertical="top" wrapText="1"/>
    </xf>
    <xf numFmtId="192" fontId="1" fillId="33" borderId="12" xfId="59" applyNumberFormat="1" applyFont="1" applyFill="1" applyBorder="1" applyAlignment="1">
      <alignment horizontal="center" vertical="center"/>
    </xf>
    <xf numFmtId="0" fontId="1" fillId="33" borderId="13" xfId="0" applyFont="1" applyFill="1" applyBorder="1" applyAlignment="1">
      <alignment horizontal="left" vertical="top" wrapText="1"/>
    </xf>
    <xf numFmtId="192" fontId="1" fillId="33" borderId="16" xfId="59" applyNumberFormat="1" applyFont="1" applyFill="1" applyBorder="1" applyAlignment="1">
      <alignment horizontal="right" vertical="center"/>
    </xf>
    <xf numFmtId="0" fontId="2" fillId="33" borderId="19" xfId="0" applyNumberFormat="1" applyFont="1" applyFill="1" applyBorder="1" applyAlignment="1">
      <alignment horizontal="left" vertical="top" wrapText="1"/>
    </xf>
    <xf numFmtId="49" fontId="1" fillId="33" borderId="21" xfId="0" applyNumberFormat="1" applyFont="1" applyFill="1" applyBorder="1" applyAlignment="1">
      <alignment horizontal="center" vertical="center"/>
    </xf>
    <xf numFmtId="49" fontId="2" fillId="33" borderId="10" xfId="0" applyNumberFormat="1" applyFont="1" applyFill="1" applyBorder="1" applyAlignment="1">
      <alignment horizontal="center" vertical="top" shrinkToFit="1"/>
    </xf>
    <xf numFmtId="0" fontId="2" fillId="33" borderId="10" xfId="0" applyFont="1" applyFill="1" applyBorder="1" applyAlignment="1">
      <alignment horizontal="justify" vertical="center" wrapText="1"/>
    </xf>
    <xf numFmtId="49" fontId="1" fillId="33" borderId="16" xfId="0" applyNumberFormat="1" applyFont="1" applyFill="1" applyBorder="1" applyAlignment="1">
      <alignment horizontal="center" vertical="center"/>
    </xf>
    <xf numFmtId="49" fontId="1" fillId="33" borderId="16" xfId="0" applyNumberFormat="1" applyFont="1" applyFill="1" applyBorder="1" applyAlignment="1">
      <alignment horizontal="center" vertical="center" shrinkToFit="1"/>
    </xf>
    <xf numFmtId="49" fontId="8" fillId="33" borderId="12" xfId="0" applyNumberFormat="1" applyFont="1" applyFill="1" applyBorder="1" applyAlignment="1">
      <alignment horizontal="center" vertical="top"/>
    </xf>
    <xf numFmtId="49" fontId="8" fillId="33" borderId="12" xfId="0" applyNumberFormat="1" applyFont="1" applyFill="1" applyBorder="1" applyAlignment="1">
      <alignment horizontal="center" vertical="top" shrinkToFit="1"/>
    </xf>
    <xf numFmtId="0" fontId="2" fillId="33" borderId="17" xfId="0" applyFont="1" applyFill="1" applyBorder="1" applyAlignment="1">
      <alignment horizontal="left" vertical="top" wrapText="1"/>
    </xf>
    <xf numFmtId="49" fontId="1" fillId="33" borderId="18" xfId="0" applyNumberFormat="1" applyFont="1" applyFill="1" applyBorder="1" applyAlignment="1">
      <alignment horizontal="center" vertical="center"/>
    </xf>
    <xf numFmtId="49" fontId="8" fillId="33" borderId="10" xfId="0" applyNumberFormat="1" applyFont="1" applyFill="1" applyBorder="1" applyAlignment="1" quotePrefix="1">
      <alignment horizontal="center" vertical="center" shrinkToFit="1"/>
    </xf>
    <xf numFmtId="192" fontId="2" fillId="33" borderId="0" xfId="59" applyNumberFormat="1" applyFont="1" applyFill="1" applyAlignment="1">
      <alignment/>
    </xf>
    <xf numFmtId="187" fontId="1" fillId="33" borderId="0" xfId="59" applyFont="1" applyFill="1" applyAlignment="1">
      <alignment/>
    </xf>
    <xf numFmtId="0" fontId="2" fillId="33" borderId="0" xfId="0" applyFont="1" applyFill="1" applyAlignment="1">
      <alignment/>
    </xf>
    <xf numFmtId="187" fontId="4" fillId="33" borderId="0" xfId="59" applyFont="1" applyFill="1" applyAlignment="1">
      <alignment/>
    </xf>
    <xf numFmtId="197" fontId="2" fillId="33" borderId="0" xfId="0" applyNumberFormat="1" applyFont="1" applyFill="1" applyAlignment="1">
      <alignment/>
    </xf>
    <xf numFmtId="49" fontId="8" fillId="34" borderId="14" xfId="0" applyNumberFormat="1" applyFont="1" applyFill="1" applyBorder="1" applyAlignment="1">
      <alignment horizontal="center" vertical="top" shrinkToFit="1"/>
    </xf>
    <xf numFmtId="0" fontId="2" fillId="34" borderId="15" xfId="0" applyFont="1" applyFill="1" applyBorder="1" applyAlignment="1">
      <alignment horizontal="left" vertical="top" wrapText="1"/>
    </xf>
    <xf numFmtId="49" fontId="2" fillId="34" borderId="12" xfId="0" applyNumberFormat="1" applyFont="1" applyFill="1" applyBorder="1" applyAlignment="1">
      <alignment horizontal="center" vertical="top"/>
    </xf>
    <xf numFmtId="49" fontId="8" fillId="34" borderId="16" xfId="0" applyNumberFormat="1" applyFont="1" applyFill="1" applyBorder="1" applyAlignment="1">
      <alignment horizontal="center" vertical="top"/>
    </xf>
    <xf numFmtId="0" fontId="2" fillId="34" borderId="17" xfId="0" applyFont="1" applyFill="1" applyBorder="1" applyAlignment="1">
      <alignment vertical="top"/>
    </xf>
    <xf numFmtId="0" fontId="2" fillId="34" borderId="15" xfId="0" applyFont="1" applyFill="1" applyBorder="1" applyAlignment="1">
      <alignment horizontal="justify" vertical="top" wrapText="1"/>
    </xf>
    <xf numFmtId="49" fontId="2" fillId="34" borderId="14" xfId="0" applyNumberFormat="1" applyFont="1" applyFill="1" applyBorder="1" applyAlignment="1">
      <alignment horizontal="center" vertical="top"/>
    </xf>
    <xf numFmtId="0" fontId="2" fillId="34" borderId="13" xfId="0" applyFont="1" applyFill="1" applyBorder="1" applyAlignment="1">
      <alignment vertical="top" wrapText="1"/>
    </xf>
    <xf numFmtId="0" fontId="2" fillId="34" borderId="15" xfId="0" applyFont="1" applyFill="1" applyBorder="1" applyAlignment="1">
      <alignment vertical="top"/>
    </xf>
    <xf numFmtId="49" fontId="8" fillId="34" borderId="16" xfId="0" applyNumberFormat="1" applyFont="1" applyFill="1" applyBorder="1" applyAlignment="1">
      <alignment horizontal="center" vertical="top" wrapText="1"/>
    </xf>
    <xf numFmtId="0" fontId="2" fillId="0" borderId="17" xfId="0" applyFont="1" applyFill="1" applyBorder="1" applyAlignment="1">
      <alignment horizontal="left" vertical="center"/>
    </xf>
    <xf numFmtId="49" fontId="2"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top"/>
    </xf>
    <xf numFmtId="49" fontId="2" fillId="0" borderId="16" xfId="0" applyNumberFormat="1" applyFont="1" applyFill="1" applyBorder="1" applyAlignment="1">
      <alignment horizontal="center" vertical="top" shrinkToFit="1"/>
    </xf>
    <xf numFmtId="49" fontId="2" fillId="0" borderId="10" xfId="0" applyNumberFormat="1" applyFont="1" applyFill="1" applyBorder="1" applyAlignment="1">
      <alignment horizontal="center" vertical="top" shrinkToFit="1"/>
    </xf>
    <xf numFmtId="0" fontId="2" fillId="0" borderId="17" xfId="0" applyFont="1" applyFill="1" applyBorder="1" applyAlignment="1">
      <alignment vertical="center"/>
    </xf>
    <xf numFmtId="49" fontId="2" fillId="0" borderId="14"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xf>
    <xf numFmtId="49" fontId="2" fillId="33" borderId="12" xfId="0" applyNumberFormat="1" applyFont="1" applyFill="1" applyBorder="1" applyAlignment="1">
      <alignment horizontal="center" vertical="top"/>
    </xf>
    <xf numFmtId="192" fontId="1" fillId="33" borderId="10" xfId="59" applyNumberFormat="1" applyFont="1" applyFill="1" applyBorder="1" applyAlignment="1">
      <alignment horizontal="center" vertical="center"/>
    </xf>
    <xf numFmtId="0" fontId="2" fillId="33" borderId="17" xfId="0" applyFont="1" applyFill="1" applyBorder="1" applyAlignment="1">
      <alignment vertical="top"/>
    </xf>
    <xf numFmtId="192" fontId="2" fillId="33" borderId="12" xfId="59" applyNumberFormat="1" applyFont="1" applyFill="1" applyBorder="1" applyAlignment="1">
      <alignment horizontal="center" vertical="center"/>
    </xf>
    <xf numFmtId="0" fontId="2" fillId="33" borderId="13" xfId="0" applyFont="1" applyFill="1" applyBorder="1" applyAlignment="1">
      <alignment horizontal="justify" vertical="top" wrapText="1"/>
    </xf>
    <xf numFmtId="192" fontId="2" fillId="33" borderId="14" xfId="59" applyNumberFormat="1" applyFont="1" applyFill="1" applyBorder="1" applyAlignment="1">
      <alignment horizontal="center" vertical="center"/>
    </xf>
    <xf numFmtId="0" fontId="2" fillId="33" borderId="10" xfId="0" applyFont="1" applyFill="1" applyBorder="1" applyAlignment="1">
      <alignment horizontal="justify" vertical="top" wrapText="1"/>
    </xf>
    <xf numFmtId="49" fontId="8" fillId="33" borderId="22" xfId="0" applyNumberFormat="1" applyFont="1" applyFill="1" applyBorder="1" applyAlignment="1">
      <alignment horizontal="center" vertical="top"/>
    </xf>
    <xf numFmtId="49" fontId="2" fillId="33" borderId="23" xfId="0" applyNumberFormat="1" applyFont="1" applyFill="1" applyBorder="1" applyAlignment="1">
      <alignment horizontal="center" vertical="top"/>
    </xf>
    <xf numFmtId="0" fontId="2" fillId="33" borderId="24" xfId="0" applyFont="1" applyFill="1" applyBorder="1" applyAlignment="1">
      <alignment vertical="top"/>
    </xf>
    <xf numFmtId="192" fontId="2" fillId="33" borderId="23" xfId="59" applyNumberFormat="1" applyFont="1" applyFill="1" applyBorder="1" applyAlignment="1">
      <alignment horizontal="center" vertical="center"/>
    </xf>
    <xf numFmtId="49" fontId="8" fillId="33" borderId="15" xfId="0" applyNumberFormat="1" applyFont="1" applyFill="1" applyBorder="1" applyAlignment="1">
      <alignment horizontal="center" vertical="top"/>
    </xf>
    <xf numFmtId="0" fontId="2" fillId="33" borderId="25" xfId="0" applyFont="1" applyFill="1" applyBorder="1" applyAlignment="1">
      <alignment horizontal="justify" vertical="top" wrapText="1"/>
    </xf>
    <xf numFmtId="49" fontId="8" fillId="33" borderId="14" xfId="0" applyNumberFormat="1" applyFont="1" applyFill="1" applyBorder="1" applyAlignment="1">
      <alignment horizontal="center" vertical="top" wrapText="1"/>
    </xf>
    <xf numFmtId="49" fontId="8" fillId="33" borderId="26" xfId="0" applyNumberFormat="1" applyFont="1" applyFill="1" applyBorder="1" applyAlignment="1">
      <alignment horizontal="center" vertical="top"/>
    </xf>
    <xf numFmtId="49" fontId="8" fillId="33" borderId="27" xfId="0" applyNumberFormat="1" applyFont="1" applyFill="1" applyBorder="1" applyAlignment="1">
      <alignment horizontal="center" vertical="top" wrapText="1"/>
    </xf>
    <xf numFmtId="0" fontId="2" fillId="33" borderId="28" xfId="0" applyFont="1" applyFill="1" applyBorder="1" applyAlignment="1">
      <alignment horizontal="justify" vertical="top" wrapText="1"/>
    </xf>
    <xf numFmtId="192" fontId="2" fillId="33" borderId="27" xfId="59" applyNumberFormat="1" applyFont="1" applyFill="1" applyBorder="1" applyAlignment="1">
      <alignment horizontal="center" vertical="center"/>
    </xf>
    <xf numFmtId="192" fontId="1" fillId="33" borderId="20" xfId="59"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192" fontId="2" fillId="33" borderId="20" xfId="59" applyNumberFormat="1" applyFont="1" applyFill="1" applyBorder="1" applyAlignment="1">
      <alignment horizontal="center" vertical="center"/>
    </xf>
    <xf numFmtId="0" fontId="8" fillId="33" borderId="15" xfId="0" applyFont="1" applyFill="1" applyBorder="1" applyAlignment="1">
      <alignment horizontal="justify" vertical="top" wrapText="1"/>
    </xf>
    <xf numFmtId="0" fontId="2" fillId="33" borderId="10" xfId="0" applyNumberFormat="1" applyFont="1" applyFill="1" applyBorder="1" applyAlignment="1">
      <alignment horizontal="justify" vertical="top" wrapText="1"/>
    </xf>
    <xf numFmtId="0" fontId="2" fillId="33" borderId="15" xfId="0" applyFont="1" applyFill="1" applyBorder="1" applyAlignment="1">
      <alignment vertical="top" wrapText="1"/>
    </xf>
    <xf numFmtId="49" fontId="1" fillId="33" borderId="12" xfId="0" applyNumberFormat="1" applyFont="1" applyFill="1" applyBorder="1" applyAlignment="1">
      <alignment horizontal="center" vertical="center"/>
    </xf>
    <xf numFmtId="49" fontId="8" fillId="33" borderId="12" xfId="0" applyNumberFormat="1" applyFont="1" applyFill="1" applyBorder="1" applyAlignment="1">
      <alignment horizontal="center" vertical="center"/>
    </xf>
    <xf numFmtId="0" fontId="2" fillId="33" borderId="10" xfId="0" applyFont="1" applyFill="1" applyBorder="1" applyAlignment="1">
      <alignment vertical="top" wrapText="1"/>
    </xf>
    <xf numFmtId="0" fontId="2" fillId="33" borderId="17" xfId="0" applyNumberFormat="1" applyFont="1" applyFill="1" applyBorder="1" applyAlignment="1">
      <alignment vertical="top" wrapText="1"/>
    </xf>
    <xf numFmtId="0" fontId="2" fillId="33" borderId="15" xfId="0" applyFont="1" applyFill="1" applyBorder="1" applyAlignment="1">
      <alignment horizontal="justify" wrapText="1"/>
    </xf>
    <xf numFmtId="0" fontId="2" fillId="33" borderId="13" xfId="0" applyFont="1" applyFill="1" applyBorder="1" applyAlignment="1">
      <alignment vertical="top" wrapText="1"/>
    </xf>
    <xf numFmtId="192" fontId="2" fillId="33" borderId="16" xfId="59" applyNumberFormat="1" applyFont="1" applyFill="1" applyBorder="1" applyAlignment="1">
      <alignment horizontal="center" vertical="center"/>
    </xf>
    <xf numFmtId="0" fontId="2" fillId="33" borderId="19" xfId="0" applyFont="1" applyFill="1" applyBorder="1" applyAlignment="1">
      <alignment vertical="top"/>
    </xf>
    <xf numFmtId="0" fontId="2" fillId="33" borderId="15" xfId="0" applyNumberFormat="1" applyFont="1" applyFill="1" applyBorder="1" applyAlignment="1">
      <alignment vertical="top" wrapText="1"/>
    </xf>
    <xf numFmtId="191" fontId="2" fillId="33" borderId="14" xfId="59" applyNumberFormat="1" applyFont="1" applyFill="1" applyBorder="1" applyAlignment="1">
      <alignment horizontal="right" vertical="center"/>
    </xf>
    <xf numFmtId="49" fontId="8" fillId="33" borderId="14" xfId="0" applyNumberFormat="1" applyFont="1" applyFill="1" applyBorder="1" applyAlignment="1">
      <alignment horizontal="center" vertical="top" wrapText="1" shrinkToFit="1"/>
    </xf>
    <xf numFmtId="49" fontId="1" fillId="33" borderId="10" xfId="0" applyNumberFormat="1" applyFont="1" applyFill="1" applyBorder="1" applyAlignment="1">
      <alignment horizontal="center"/>
    </xf>
    <xf numFmtId="49" fontId="1" fillId="33" borderId="12" xfId="0" applyNumberFormat="1" applyFont="1" applyFill="1" applyBorder="1" applyAlignment="1">
      <alignment horizontal="center"/>
    </xf>
    <xf numFmtId="0" fontId="2" fillId="33" borderId="13" xfId="0" applyNumberFormat="1" applyFont="1" applyFill="1" applyBorder="1" applyAlignment="1">
      <alignment horizontal="left" vertical="top" wrapText="1"/>
    </xf>
    <xf numFmtId="49" fontId="10" fillId="33" borderId="10" xfId="0" applyNumberFormat="1" applyFont="1" applyFill="1" applyBorder="1" applyAlignment="1">
      <alignment horizontal="center" vertical="center"/>
    </xf>
    <xf numFmtId="0" fontId="1" fillId="33" borderId="10" xfId="0" applyFont="1" applyFill="1" applyBorder="1" applyAlignment="1">
      <alignment horizontal="center" vertical="top" wrapText="1"/>
    </xf>
    <xf numFmtId="192" fontId="1" fillId="33" borderId="14" xfId="59" applyNumberFormat="1" applyFont="1" applyFill="1" applyBorder="1" applyAlignment="1">
      <alignment horizontal="center" vertical="center"/>
    </xf>
    <xf numFmtId="49" fontId="1" fillId="33" borderId="14" xfId="0" applyNumberFormat="1" applyFont="1" applyFill="1" applyBorder="1" applyAlignment="1">
      <alignment horizontal="center"/>
    </xf>
    <xf numFmtId="0" fontId="2" fillId="33" borderId="15" xfId="0" applyFont="1" applyFill="1" applyBorder="1" applyAlignment="1">
      <alignment vertical="top"/>
    </xf>
    <xf numFmtId="0" fontId="2" fillId="33" borderId="13" xfId="0" applyNumberFormat="1" applyFont="1" applyFill="1" applyBorder="1" applyAlignment="1">
      <alignment vertical="top" wrapText="1"/>
    </xf>
    <xf numFmtId="210" fontId="2" fillId="0" borderId="0" xfId="0" applyNumberFormat="1" applyFont="1" applyAlignment="1">
      <alignment/>
    </xf>
    <xf numFmtId="0" fontId="9" fillId="33" borderId="21" xfId="0" applyNumberFormat="1" applyFont="1" applyFill="1" applyBorder="1" applyAlignment="1">
      <alignment horizontal="center"/>
    </xf>
    <xf numFmtId="0" fontId="9" fillId="33" borderId="18" xfId="0" applyFont="1" applyFill="1" applyBorder="1" applyAlignment="1">
      <alignment horizontal="center"/>
    </xf>
    <xf numFmtId="0" fontId="9" fillId="33" borderId="20" xfId="0" applyFont="1" applyFill="1" applyBorder="1" applyAlignment="1">
      <alignment horizontal="center"/>
    </xf>
    <xf numFmtId="0" fontId="2" fillId="33" borderId="10" xfId="0" applyFont="1" applyFill="1" applyBorder="1" applyAlignment="1">
      <alignment horizontal="center"/>
    </xf>
    <xf numFmtId="49" fontId="2" fillId="33" borderId="16" xfId="0" applyNumberFormat="1" applyFont="1" applyFill="1" applyBorder="1" applyAlignment="1">
      <alignment horizontal="center" vertical="center"/>
    </xf>
    <xf numFmtId="49" fontId="2" fillId="33" borderId="16" xfId="0" applyNumberFormat="1" applyFont="1" applyFill="1" applyBorder="1" applyAlignment="1">
      <alignment horizontal="center" vertical="top"/>
    </xf>
    <xf numFmtId="49" fontId="2" fillId="33" borderId="10" xfId="0" applyNumberFormat="1" applyFont="1" applyFill="1" applyBorder="1" applyAlignment="1">
      <alignment horizontal="center" vertical="top"/>
    </xf>
    <xf numFmtId="49" fontId="2" fillId="33" borderId="12" xfId="0" applyNumberFormat="1" applyFont="1" applyFill="1" applyBorder="1" applyAlignment="1">
      <alignment horizontal="center"/>
    </xf>
    <xf numFmtId="49" fontId="8" fillId="33" borderId="19" xfId="0" applyNumberFormat="1" applyFont="1" applyFill="1" applyBorder="1" applyAlignment="1">
      <alignment horizontal="center" vertical="top"/>
    </xf>
    <xf numFmtId="49" fontId="1" fillId="33" borderId="12" xfId="0" applyNumberFormat="1" applyFont="1" applyFill="1" applyBorder="1" applyAlignment="1">
      <alignment horizontal="center" vertical="top"/>
    </xf>
    <xf numFmtId="49" fontId="2" fillId="33" borderId="10" xfId="0" applyNumberFormat="1" applyFont="1" applyFill="1" applyBorder="1" applyAlignment="1">
      <alignment horizontal="center"/>
    </xf>
    <xf numFmtId="49" fontId="2" fillId="33" borderId="0" xfId="0" applyNumberFormat="1" applyFont="1" applyFill="1" applyBorder="1" applyAlignment="1">
      <alignment horizontal="center"/>
    </xf>
    <xf numFmtId="190" fontId="2" fillId="33" borderId="0" xfId="0" applyNumberFormat="1" applyFont="1" applyFill="1" applyBorder="1" applyAlignment="1">
      <alignment/>
    </xf>
    <xf numFmtId="0" fontId="2" fillId="33" borderId="0" xfId="0" applyFont="1" applyFill="1" applyAlignment="1">
      <alignment/>
    </xf>
    <xf numFmtId="49" fontId="2" fillId="33" borderId="0" xfId="0" applyNumberFormat="1" applyFont="1" applyFill="1" applyAlignment="1">
      <alignment horizontal="center"/>
    </xf>
    <xf numFmtId="0" fontId="2" fillId="33" borderId="0" xfId="0" applyFont="1" applyFill="1" applyAlignment="1">
      <alignment horizontal="center"/>
    </xf>
    <xf numFmtId="0" fontId="2" fillId="33" borderId="0" xfId="0" applyFont="1" applyFill="1" applyAlignment="1">
      <alignment horizontal="right" vertical="center"/>
    </xf>
    <xf numFmtId="0" fontId="2" fillId="33" borderId="0" xfId="0" applyFont="1" applyFill="1" applyAlignment="1">
      <alignment vertical="center"/>
    </xf>
    <xf numFmtId="0" fontId="2" fillId="33" borderId="21"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center" vertical="center"/>
    </xf>
    <xf numFmtId="191" fontId="2" fillId="33" borderId="12" xfId="59" applyNumberFormat="1" applyFont="1" applyFill="1" applyBorder="1" applyAlignment="1">
      <alignment horizontal="right" vertical="center"/>
    </xf>
    <xf numFmtId="192" fontId="1" fillId="33" borderId="0" xfId="59" applyNumberFormat="1" applyFont="1" applyFill="1" applyBorder="1" applyAlignment="1">
      <alignment horizontal="center" vertical="center"/>
    </xf>
    <xf numFmtId="192" fontId="2" fillId="33" borderId="0" xfId="59" applyNumberFormat="1" applyFont="1" applyFill="1" applyAlignment="1">
      <alignment horizontal="center" vertical="center"/>
    </xf>
    <xf numFmtId="187" fontId="2" fillId="33" borderId="0" xfId="59" applyNumberFormat="1" applyFont="1" applyFill="1" applyAlignment="1">
      <alignment horizontal="center" vertical="center"/>
    </xf>
    <xf numFmtId="4" fontId="2" fillId="33" borderId="0" xfId="0" applyNumberFormat="1" applyFont="1" applyFill="1" applyAlignment="1">
      <alignment vertical="center"/>
    </xf>
    <xf numFmtId="4" fontId="1" fillId="33" borderId="0" xfId="0" applyNumberFormat="1" applyFont="1" applyFill="1" applyAlignment="1">
      <alignment vertical="center"/>
    </xf>
    <xf numFmtId="0" fontId="1" fillId="0" borderId="10" xfId="52" applyNumberFormat="1" applyFont="1" applyFill="1" applyBorder="1" applyAlignment="1" applyProtection="1">
      <alignment wrapText="1"/>
      <protection hidden="1"/>
    </xf>
    <xf numFmtId="0" fontId="2" fillId="0" borderId="10" xfId="52" applyNumberFormat="1" applyFont="1" applyFill="1" applyBorder="1" applyAlignment="1" applyProtection="1">
      <alignment horizontal="center" wrapText="1"/>
      <protection hidden="1"/>
    </xf>
    <xf numFmtId="0" fontId="2" fillId="33" borderId="10" xfId="52" applyNumberFormat="1" applyFont="1" applyFill="1" applyBorder="1" applyAlignment="1" applyProtection="1">
      <alignment wrapText="1"/>
      <protection hidden="1"/>
    </xf>
    <xf numFmtId="0" fontId="2" fillId="0" borderId="10" xfId="52" applyNumberFormat="1" applyFont="1" applyFill="1" applyBorder="1" applyAlignment="1" applyProtection="1">
      <alignment wrapText="1"/>
      <protection hidden="1"/>
    </xf>
    <xf numFmtId="49" fontId="1" fillId="34" borderId="14" xfId="0" applyNumberFormat="1" applyFont="1" applyFill="1" applyBorder="1" applyAlignment="1">
      <alignment horizontal="center" vertical="center" wrapText="1" shrinkToFit="1"/>
    </xf>
    <xf numFmtId="49" fontId="1" fillId="34" borderId="15" xfId="0" applyNumberFormat="1" applyFont="1" applyFill="1" applyBorder="1" applyAlignment="1">
      <alignment horizontal="center" vertical="center" wrapText="1" shrinkToFit="1"/>
    </xf>
    <xf numFmtId="49" fontId="1" fillId="33" borderId="14" xfId="0" applyNumberFormat="1" applyFont="1" applyFill="1" applyBorder="1" applyAlignment="1">
      <alignment horizontal="center" vertical="center" wrapText="1" shrinkToFit="1"/>
    </xf>
    <xf numFmtId="49" fontId="1" fillId="33" borderId="15" xfId="0" applyNumberFormat="1" applyFont="1" applyFill="1" applyBorder="1" applyAlignment="1">
      <alignment horizontal="center" vertical="center" wrapText="1" shrinkToFi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49" fontId="1" fillId="33" borderId="10" xfId="0" applyNumberFormat="1" applyFont="1" applyFill="1" applyBorder="1" applyAlignment="1">
      <alignment horizontal="center" shrinkToFit="1"/>
    </xf>
    <xf numFmtId="49" fontId="1" fillId="33" borderId="11" xfId="0" applyNumberFormat="1" applyFont="1" applyFill="1" applyBorder="1" applyAlignment="1">
      <alignment horizontal="center" shrinkToFit="1"/>
    </xf>
    <xf numFmtId="49" fontId="1" fillId="34" borderId="11" xfId="0" applyNumberFormat="1" applyFont="1" applyFill="1" applyBorder="1" applyAlignment="1">
      <alignment horizontal="center" vertical="center" wrapText="1" shrinkToFit="1"/>
    </xf>
    <xf numFmtId="49" fontId="1" fillId="34" borderId="29" xfId="0" applyNumberFormat="1" applyFont="1" applyFill="1" applyBorder="1" applyAlignment="1">
      <alignment horizontal="center" vertical="center" wrapText="1" shrinkToFit="1"/>
    </xf>
    <xf numFmtId="49" fontId="1" fillId="33" borderId="11" xfId="0" applyNumberFormat="1" applyFont="1" applyFill="1" applyBorder="1" applyAlignment="1">
      <alignment horizontal="center" vertical="top" shrinkToFit="1"/>
    </xf>
    <xf numFmtId="49" fontId="1" fillId="33" borderId="29" xfId="0" applyNumberFormat="1" applyFont="1" applyFill="1" applyBorder="1" applyAlignment="1">
      <alignment horizontal="center" vertical="top" shrinkToFit="1"/>
    </xf>
    <xf numFmtId="49" fontId="1" fillId="33" borderId="11" xfId="0" applyNumberFormat="1" applyFont="1" applyFill="1" applyBorder="1" applyAlignment="1">
      <alignment horizontal="center" vertical="center" wrapText="1"/>
    </xf>
    <xf numFmtId="49" fontId="1" fillId="33" borderId="29" xfId="0" applyNumberFormat="1" applyFont="1" applyFill="1" applyBorder="1" applyAlignment="1">
      <alignment horizontal="center" vertical="center" wrapText="1"/>
    </xf>
    <xf numFmtId="0" fontId="1" fillId="33" borderId="11" xfId="0" applyNumberFormat="1" applyFont="1" applyFill="1" applyBorder="1" applyAlignment="1">
      <alignment horizontal="center"/>
    </xf>
    <xf numFmtId="0" fontId="1" fillId="33" borderId="29" xfId="0" applyNumberFormat="1" applyFont="1" applyFill="1" applyBorder="1" applyAlignment="1">
      <alignment horizontal="center"/>
    </xf>
    <xf numFmtId="49" fontId="1" fillId="34" borderId="11" xfId="0" applyNumberFormat="1" applyFont="1" applyFill="1" applyBorder="1" applyAlignment="1">
      <alignment horizontal="center" vertical="top" wrapText="1" shrinkToFit="1"/>
    </xf>
    <xf numFmtId="49" fontId="1" fillId="34" borderId="29" xfId="0" applyNumberFormat="1" applyFont="1" applyFill="1" applyBorder="1" applyAlignment="1">
      <alignment horizontal="center" vertical="top" wrapText="1" shrinkToFit="1"/>
    </xf>
    <xf numFmtId="49" fontId="1" fillId="33" borderId="10" xfId="0" applyNumberFormat="1" applyFont="1" applyFill="1" applyBorder="1" applyAlignment="1">
      <alignment horizontal="center" vertical="center" wrapText="1" shrinkToFit="1"/>
    </xf>
    <xf numFmtId="49" fontId="1" fillId="33" borderId="11" xfId="0" applyNumberFormat="1" applyFont="1" applyFill="1" applyBorder="1" applyAlignment="1">
      <alignment horizontal="center" vertical="center" wrapText="1" shrinkToFit="1"/>
    </xf>
    <xf numFmtId="49" fontId="1" fillId="0" borderId="10" xfId="0" applyNumberFormat="1" applyFont="1" applyFill="1" applyBorder="1" applyAlignment="1">
      <alignment horizontal="center" shrinkToFit="1"/>
    </xf>
    <xf numFmtId="49" fontId="1" fillId="0" borderId="11" xfId="0" applyNumberFormat="1" applyFont="1" applyFill="1" applyBorder="1" applyAlignment="1">
      <alignment horizontal="center" shrinkToFit="1"/>
    </xf>
    <xf numFmtId="0" fontId="1" fillId="33" borderId="0" xfId="0" applyFont="1" applyFill="1" applyAlignment="1">
      <alignment horizontal="center"/>
    </xf>
    <xf numFmtId="0"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49" fontId="1" fillId="33" borderId="10" xfId="0" applyNumberFormat="1" applyFont="1" applyFill="1" applyBorder="1" applyAlignment="1">
      <alignment horizontal="center" vertical="top"/>
    </xf>
    <xf numFmtId="49" fontId="1" fillId="33" borderId="11" xfId="0" applyNumberFormat="1" applyFont="1" applyFill="1" applyBorder="1" applyAlignment="1">
      <alignment horizontal="center" vertical="top"/>
    </xf>
    <xf numFmtId="49" fontId="1" fillId="33"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49" fontId="1" fillId="0" borderId="11" xfId="0" applyNumberFormat="1" applyFont="1" applyFill="1" applyBorder="1" applyAlignment="1">
      <alignment horizontal="center" vertical="center" wrapText="1" shrinkToFit="1"/>
    </xf>
    <xf numFmtId="0" fontId="1" fillId="33" borderId="29"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11" xfId="0"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4"/>
  <sheetViews>
    <sheetView tabSelected="1" zoomScale="96" zoomScaleNormal="96" zoomScalePageLayoutView="0" workbookViewId="0" topLeftCell="A1">
      <selection activeCell="T191" sqref="T191"/>
    </sheetView>
  </sheetViews>
  <sheetFormatPr defaultColWidth="9.140625" defaultRowHeight="12.75"/>
  <cols>
    <col min="1" max="1" width="11.7109375" style="154" customWidth="1"/>
    <col min="2" max="2" width="17.8515625" style="5" customWidth="1"/>
    <col min="3" max="3" width="69.57421875" style="2" customWidth="1"/>
    <col min="4" max="4" width="13.28125" style="237" customWidth="1"/>
    <col min="5" max="5" width="15.8515625" style="8" hidden="1" customWidth="1"/>
    <col min="6" max="6" width="21.28125" style="10" hidden="1" customWidth="1"/>
    <col min="7" max="7" width="15.57421875" style="7" hidden="1" customWidth="1"/>
    <col min="8" max="8" width="16.28125" style="23" hidden="1" customWidth="1"/>
    <col min="9" max="9" width="12.00390625" style="2" hidden="1" customWidth="1"/>
    <col min="10" max="10" width="0" style="2" hidden="1" customWidth="1"/>
    <col min="11" max="11" width="10.8515625" style="2" hidden="1" customWidth="1"/>
    <col min="12" max="12" width="9.140625" style="2" customWidth="1"/>
    <col min="13" max="13" width="12.57421875" style="2" customWidth="1"/>
    <col min="14" max="16384" width="9.140625" style="2" customWidth="1"/>
  </cols>
  <sheetData>
    <row r="1" spans="2:5" ht="12.75">
      <c r="B1" s="61"/>
      <c r="C1" s="62"/>
      <c r="D1" s="236" t="s">
        <v>213</v>
      </c>
      <c r="E1" s="22"/>
    </row>
    <row r="2" spans="2:6" ht="12.75">
      <c r="B2" s="61"/>
      <c r="C2" s="62"/>
      <c r="D2" s="236" t="s">
        <v>50</v>
      </c>
      <c r="E2" s="32"/>
      <c r="F2" s="32"/>
    </row>
    <row r="3" spans="2:6" ht="12.75">
      <c r="B3" s="61"/>
      <c r="C3" s="62"/>
      <c r="D3" s="236" t="s">
        <v>140</v>
      </c>
      <c r="E3" s="32"/>
      <c r="F3" s="32"/>
    </row>
    <row r="4" spans="2:6" ht="12.75">
      <c r="B4" s="61"/>
      <c r="C4" s="63"/>
      <c r="D4" s="236" t="s">
        <v>267</v>
      </c>
      <c r="E4" s="32"/>
      <c r="F4" s="32"/>
    </row>
    <row r="5" spans="2:5" ht="10.5" customHeight="1">
      <c r="B5" s="61"/>
      <c r="C5" s="62"/>
      <c r="D5" s="236"/>
      <c r="E5" s="22"/>
    </row>
    <row r="6" spans="1:4" ht="12.75">
      <c r="A6" s="274" t="s">
        <v>49</v>
      </c>
      <c r="B6" s="274"/>
      <c r="C6" s="274"/>
      <c r="D6" s="274"/>
    </row>
    <row r="7" spans="1:4" ht="14.25" customHeight="1">
      <c r="A7" s="274" t="s">
        <v>220</v>
      </c>
      <c r="B7" s="274"/>
      <c r="C7" s="274"/>
      <c r="D7" s="274"/>
    </row>
    <row r="8" spans="2:3" ht="7.5" customHeight="1">
      <c r="B8" s="61"/>
      <c r="C8" s="22"/>
    </row>
    <row r="9" spans="1:4" ht="17.25" customHeight="1">
      <c r="A9" s="220" t="s">
        <v>6</v>
      </c>
      <c r="B9" s="275" t="s">
        <v>0</v>
      </c>
      <c r="C9" s="276" t="s">
        <v>1</v>
      </c>
      <c r="D9" s="238" t="s">
        <v>2</v>
      </c>
    </row>
    <row r="10" spans="1:4" ht="10.5" customHeight="1">
      <c r="A10" s="221" t="s">
        <v>7</v>
      </c>
      <c r="B10" s="275"/>
      <c r="C10" s="276"/>
      <c r="D10" s="239"/>
    </row>
    <row r="11" spans="1:4" ht="11.25" customHeight="1">
      <c r="A11" s="222" t="s">
        <v>8</v>
      </c>
      <c r="B11" s="275"/>
      <c r="C11" s="276"/>
      <c r="D11" s="240" t="s">
        <v>3</v>
      </c>
    </row>
    <row r="12" spans="1:4" ht="12.75">
      <c r="A12" s="223">
        <v>1</v>
      </c>
      <c r="B12" s="64">
        <v>2</v>
      </c>
      <c r="C12" s="65">
        <v>3</v>
      </c>
      <c r="D12" s="241">
        <v>4</v>
      </c>
    </row>
    <row r="13" spans="1:13" ht="12.75">
      <c r="A13" s="210" t="s">
        <v>69</v>
      </c>
      <c r="B13" s="277" t="s">
        <v>72</v>
      </c>
      <c r="C13" s="278"/>
      <c r="D13" s="176">
        <f>SUM(D14)</f>
        <v>20.5</v>
      </c>
      <c r="K13" s="49">
        <v>86.4</v>
      </c>
      <c r="M13" s="219"/>
    </row>
    <row r="14" spans="1:11" s="11" customFormat="1" ht="15">
      <c r="A14" s="199"/>
      <c r="B14" s="69" t="s">
        <v>21</v>
      </c>
      <c r="C14" s="167" t="s">
        <v>5</v>
      </c>
      <c r="D14" s="178">
        <f>SUM(D15:D16)</f>
        <v>20.5</v>
      </c>
      <c r="E14" s="34" t="e">
        <f>D16+D23+D26+D50+#REF!+#REF!+D113+#REF!+#REF!+D160+D167+D177+D193+#REF!+D75</f>
        <v>#REF!</v>
      </c>
      <c r="F14" s="37">
        <v>101</v>
      </c>
      <c r="G14" s="38">
        <f>D143</f>
        <v>174121.99999999997</v>
      </c>
      <c r="H14" s="24">
        <v>67687.3</v>
      </c>
      <c r="I14" s="42">
        <f>G14-H14</f>
        <v>106434.69999999997</v>
      </c>
      <c r="K14" s="50"/>
    </row>
    <row r="15" spans="1:11" s="11" customFormat="1" ht="38.25">
      <c r="A15" s="130" t="s">
        <v>69</v>
      </c>
      <c r="B15" s="168" t="s">
        <v>160</v>
      </c>
      <c r="C15" s="83" t="s">
        <v>73</v>
      </c>
      <c r="D15" s="180">
        <v>8</v>
      </c>
      <c r="E15" s="18"/>
      <c r="F15" s="37"/>
      <c r="H15" s="24"/>
      <c r="I15" s="42">
        <f aca="true" t="shared" si="0" ref="I15:I27">G15-H15</f>
        <v>0</v>
      </c>
      <c r="K15" s="50"/>
    </row>
    <row r="16" spans="1:14" s="11" customFormat="1" ht="38.25">
      <c r="A16" s="224" t="s">
        <v>69</v>
      </c>
      <c r="B16" s="168" t="s">
        <v>103</v>
      </c>
      <c r="C16" s="70" t="s">
        <v>18</v>
      </c>
      <c r="D16" s="205">
        <v>12.5</v>
      </c>
      <c r="E16" s="18"/>
      <c r="F16" s="37">
        <v>103</v>
      </c>
      <c r="G16" s="38">
        <f>D96</f>
        <v>9570.699999999999</v>
      </c>
      <c r="H16" s="24">
        <v>4039.4</v>
      </c>
      <c r="I16" s="42">
        <f t="shared" si="0"/>
        <v>5531.299999999999</v>
      </c>
      <c r="K16" s="50"/>
      <c r="M16" s="91"/>
      <c r="N16" s="58"/>
    </row>
    <row r="17" spans="1:11" ht="15">
      <c r="A17" s="210" t="s">
        <v>24</v>
      </c>
      <c r="B17" s="277" t="s">
        <v>47</v>
      </c>
      <c r="C17" s="278"/>
      <c r="D17" s="176">
        <f>SUM(D18)</f>
        <v>1366.1999999999998</v>
      </c>
      <c r="F17" s="36">
        <v>105</v>
      </c>
      <c r="G17" s="43">
        <f>D148</f>
        <v>24747.800000000003</v>
      </c>
      <c r="H17" s="23">
        <v>12146.3</v>
      </c>
      <c r="I17" s="42">
        <f t="shared" si="0"/>
        <v>12601.500000000004</v>
      </c>
      <c r="K17" s="49">
        <v>2696.8</v>
      </c>
    </row>
    <row r="18" spans="1:14" s="11" customFormat="1" ht="15">
      <c r="A18" s="199"/>
      <c r="B18" s="69" t="s">
        <v>21</v>
      </c>
      <c r="C18" s="167" t="s">
        <v>5</v>
      </c>
      <c r="D18" s="178">
        <f>SUM(D19:D24)</f>
        <v>1366.1999999999998</v>
      </c>
      <c r="E18" s="18"/>
      <c r="F18" s="37">
        <v>108</v>
      </c>
      <c r="G18" s="38">
        <f>D107+D154</f>
        <v>6764.4</v>
      </c>
      <c r="H18" s="24">
        <v>2488.8</v>
      </c>
      <c r="I18" s="42">
        <f t="shared" si="0"/>
        <v>4275.599999999999</v>
      </c>
      <c r="K18" s="50"/>
      <c r="M18" s="91"/>
      <c r="N18" s="58"/>
    </row>
    <row r="19" spans="1:14" s="11" customFormat="1" ht="24.75" customHeight="1">
      <c r="A19" s="130" t="s">
        <v>24</v>
      </c>
      <c r="B19" s="168" t="s">
        <v>78</v>
      </c>
      <c r="C19" s="83" t="s">
        <v>74</v>
      </c>
      <c r="D19" s="180">
        <v>438.9</v>
      </c>
      <c r="E19" s="18"/>
      <c r="F19" s="37">
        <v>109</v>
      </c>
      <c r="G19" s="41" t="e">
        <f>#REF!</f>
        <v>#REF!</v>
      </c>
      <c r="H19" s="48">
        <f>8/1000</f>
        <v>0.008</v>
      </c>
      <c r="I19" s="42" t="e">
        <f t="shared" si="0"/>
        <v>#REF!</v>
      </c>
      <c r="K19" s="50"/>
      <c r="M19" s="91"/>
      <c r="N19" s="58"/>
    </row>
    <row r="20" spans="1:14" s="11" customFormat="1" ht="18" customHeight="1" hidden="1">
      <c r="A20" s="130" t="s">
        <v>24</v>
      </c>
      <c r="B20" s="168" t="s">
        <v>79</v>
      </c>
      <c r="C20" s="83" t="s">
        <v>75</v>
      </c>
      <c r="D20" s="180">
        <v>0</v>
      </c>
      <c r="E20" s="18"/>
      <c r="F20" s="37">
        <v>111</v>
      </c>
      <c r="G20" s="44" t="e">
        <f>D125+#REF!+D126+D127</f>
        <v>#REF!</v>
      </c>
      <c r="H20" s="24">
        <v>3325.7</v>
      </c>
      <c r="I20" s="42" t="e">
        <f t="shared" si="0"/>
        <v>#REF!</v>
      </c>
      <c r="K20" s="50"/>
      <c r="N20" s="38"/>
    </row>
    <row r="21" spans="1:14" s="11" customFormat="1" ht="15">
      <c r="A21" s="130" t="s">
        <v>24</v>
      </c>
      <c r="B21" s="168" t="s">
        <v>80</v>
      </c>
      <c r="C21" s="83" t="s">
        <v>76</v>
      </c>
      <c r="D21" s="180">
        <v>238.4</v>
      </c>
      <c r="E21" s="18"/>
      <c r="F21" s="37">
        <v>112</v>
      </c>
      <c r="G21" s="38">
        <f>D18-D23</f>
        <v>1331.6999999999998</v>
      </c>
      <c r="H21" s="24">
        <v>2206.7</v>
      </c>
      <c r="I21" s="42">
        <f t="shared" si="0"/>
        <v>-875</v>
      </c>
      <c r="K21" s="50"/>
      <c r="N21" s="38"/>
    </row>
    <row r="22" spans="1:14" s="11" customFormat="1" ht="15">
      <c r="A22" s="130" t="s">
        <v>24</v>
      </c>
      <c r="B22" s="168" t="s">
        <v>81</v>
      </c>
      <c r="C22" s="83" t="s">
        <v>77</v>
      </c>
      <c r="D22" s="180">
        <v>374.4</v>
      </c>
      <c r="E22" s="18"/>
      <c r="F22" s="37">
        <v>113</v>
      </c>
      <c r="G22" s="44" t="e">
        <f>#REF!+D74</f>
        <v>#REF!</v>
      </c>
      <c r="H22" s="24">
        <v>12</v>
      </c>
      <c r="I22" s="42" t="e">
        <f t="shared" si="0"/>
        <v>#REF!</v>
      </c>
      <c r="K22" s="50"/>
      <c r="N22" s="38"/>
    </row>
    <row r="23" spans="1:14" s="11" customFormat="1" ht="25.5">
      <c r="A23" s="130" t="s">
        <v>24</v>
      </c>
      <c r="B23" s="168" t="s">
        <v>115</v>
      </c>
      <c r="C23" s="83" t="s">
        <v>114</v>
      </c>
      <c r="D23" s="180">
        <v>34.5</v>
      </c>
      <c r="E23" s="18"/>
      <c r="F23" s="37">
        <v>114</v>
      </c>
      <c r="G23" s="44" t="e">
        <f>#REF!+D130+D133</f>
        <v>#REF!</v>
      </c>
      <c r="H23" s="24">
        <v>1973.2</v>
      </c>
      <c r="I23" s="42" t="e">
        <f t="shared" si="0"/>
        <v>#REF!</v>
      </c>
      <c r="K23" s="50"/>
      <c r="N23" s="38"/>
    </row>
    <row r="24" spans="1:11" s="11" customFormat="1" ht="53.25" customHeight="1">
      <c r="A24" s="130" t="s">
        <v>24</v>
      </c>
      <c r="B24" s="168" t="s">
        <v>160</v>
      </c>
      <c r="C24" s="74" t="s">
        <v>247</v>
      </c>
      <c r="D24" s="180">
        <v>280</v>
      </c>
      <c r="E24" s="18"/>
      <c r="F24" s="37"/>
      <c r="H24" s="24"/>
      <c r="I24" s="42">
        <f t="shared" si="0"/>
        <v>0</v>
      </c>
      <c r="K24" s="50"/>
    </row>
    <row r="25" spans="1:14" s="4" customFormat="1" ht="15">
      <c r="A25" s="95" t="s">
        <v>25</v>
      </c>
      <c r="B25" s="285" t="s">
        <v>121</v>
      </c>
      <c r="C25" s="286"/>
      <c r="D25" s="176">
        <f>SUM(D26)</f>
        <v>1226</v>
      </c>
      <c r="E25" s="10">
        <v>706.5</v>
      </c>
      <c r="F25" s="36">
        <v>116</v>
      </c>
      <c r="G25" s="45" t="e">
        <f>D16+D23+D26+D50+D75+#REF!+#REF!+D113+#REF!+#REF!+D160+D167+D178+D194+#REF!</f>
        <v>#REF!</v>
      </c>
      <c r="H25" s="23">
        <v>2605.2</v>
      </c>
      <c r="I25" s="42" t="e">
        <f t="shared" si="0"/>
        <v>#REF!</v>
      </c>
      <c r="K25" s="51">
        <v>1060.955</v>
      </c>
      <c r="N25" s="59"/>
    </row>
    <row r="26" spans="1:11" s="6" customFormat="1" ht="15">
      <c r="A26" s="211"/>
      <c r="B26" s="71" t="s">
        <v>21</v>
      </c>
      <c r="C26" s="172" t="s">
        <v>5</v>
      </c>
      <c r="D26" s="178">
        <f>SUM(D27:D29)</f>
        <v>1226</v>
      </c>
      <c r="E26" s="10"/>
      <c r="F26" s="36">
        <v>117</v>
      </c>
      <c r="G26" s="39">
        <v>-81.7</v>
      </c>
      <c r="H26" s="30">
        <v>-81.7</v>
      </c>
      <c r="I26" s="42">
        <f t="shared" si="0"/>
        <v>0</v>
      </c>
      <c r="K26" s="52"/>
    </row>
    <row r="27" spans="1:11" ht="25.5">
      <c r="A27" s="174" t="s">
        <v>25</v>
      </c>
      <c r="B27" s="173" t="s">
        <v>102</v>
      </c>
      <c r="C27" s="74" t="s">
        <v>26</v>
      </c>
      <c r="D27" s="180">
        <v>908</v>
      </c>
      <c r="F27" s="36"/>
      <c r="G27" s="35" t="e">
        <f>SUM(G14:G26)</f>
        <v>#REF!</v>
      </c>
      <c r="H27" s="23">
        <f>SUM(H14:H26)</f>
        <v>96402.908</v>
      </c>
      <c r="I27" s="42" t="e">
        <f t="shared" si="0"/>
        <v>#REF!</v>
      </c>
      <c r="K27" s="49"/>
    </row>
    <row r="28" spans="1:11" ht="37.5" customHeight="1">
      <c r="A28" s="174" t="s">
        <v>25</v>
      </c>
      <c r="B28" s="170" t="s">
        <v>101</v>
      </c>
      <c r="C28" s="75" t="s">
        <v>126</v>
      </c>
      <c r="D28" s="205">
        <v>7</v>
      </c>
      <c r="F28" s="36"/>
      <c r="K28" s="49"/>
    </row>
    <row r="29" spans="1:11" ht="38.25">
      <c r="A29" s="225" t="s">
        <v>25</v>
      </c>
      <c r="B29" s="169" t="s">
        <v>103</v>
      </c>
      <c r="C29" s="70" t="s">
        <v>18</v>
      </c>
      <c r="D29" s="99">
        <v>311</v>
      </c>
      <c r="F29" s="36"/>
      <c r="K29" s="49"/>
    </row>
    <row r="30" spans="1:11" s="14" customFormat="1" ht="27.75" customHeight="1" hidden="1">
      <c r="A30" s="108" t="s">
        <v>97</v>
      </c>
      <c r="B30" s="282" t="s">
        <v>118</v>
      </c>
      <c r="C30" s="283"/>
      <c r="D30" s="176">
        <f>SUM(D31)</f>
        <v>0</v>
      </c>
      <c r="E30" s="20"/>
      <c r="F30" s="40"/>
      <c r="G30" s="15"/>
      <c r="H30" s="29"/>
      <c r="K30" s="53"/>
    </row>
    <row r="31" spans="1:11" s="6" customFormat="1" ht="14.25" hidden="1">
      <c r="A31" s="211"/>
      <c r="B31" s="71" t="s">
        <v>21</v>
      </c>
      <c r="C31" s="77" t="s">
        <v>5</v>
      </c>
      <c r="D31" s="99">
        <f>SUM(D32:D32)</f>
        <v>0</v>
      </c>
      <c r="E31" s="10"/>
      <c r="F31" s="36"/>
      <c r="H31" s="26"/>
      <c r="K31" s="52"/>
    </row>
    <row r="32" spans="1:11" s="7" customFormat="1" ht="38.25" hidden="1">
      <c r="A32" s="225" t="s">
        <v>97</v>
      </c>
      <c r="B32" s="170" t="s">
        <v>101</v>
      </c>
      <c r="C32" s="75" t="s">
        <v>126</v>
      </c>
      <c r="D32" s="99">
        <v>0</v>
      </c>
      <c r="E32" s="8"/>
      <c r="F32" s="36"/>
      <c r="H32" s="30"/>
      <c r="K32" s="9"/>
    </row>
    <row r="33" spans="1:11" s="7" customFormat="1" ht="27" customHeight="1" hidden="1">
      <c r="A33" s="95" t="s">
        <v>97</v>
      </c>
      <c r="B33" s="282" t="s">
        <v>118</v>
      </c>
      <c r="C33" s="283"/>
      <c r="D33" s="176">
        <f>SUM(D34)</f>
        <v>0</v>
      </c>
      <c r="E33" s="8"/>
      <c r="F33" s="36"/>
      <c r="H33" s="30"/>
      <c r="K33" s="9"/>
    </row>
    <row r="34" spans="1:11" s="7" customFormat="1" ht="15" hidden="1">
      <c r="A34" s="226"/>
      <c r="B34" s="79" t="s">
        <v>21</v>
      </c>
      <c r="C34" s="80" t="s">
        <v>5</v>
      </c>
      <c r="D34" s="99">
        <f>SUM(D35)</f>
        <v>0</v>
      </c>
      <c r="E34" s="8"/>
      <c r="F34" s="36"/>
      <c r="H34" s="30"/>
      <c r="K34" s="9"/>
    </row>
    <row r="35" spans="1:11" s="7" customFormat="1" ht="38.25" hidden="1">
      <c r="A35" s="226" t="s">
        <v>97</v>
      </c>
      <c r="B35" s="171" t="s">
        <v>157</v>
      </c>
      <c r="C35" s="82" t="s">
        <v>126</v>
      </c>
      <c r="D35" s="99">
        <v>0</v>
      </c>
      <c r="E35" s="8"/>
      <c r="F35" s="36"/>
      <c r="H35" s="30"/>
      <c r="K35" s="9"/>
    </row>
    <row r="36" spans="1:11" s="7" customFormat="1" ht="15">
      <c r="A36" s="95" t="s">
        <v>201</v>
      </c>
      <c r="B36" s="277" t="s">
        <v>202</v>
      </c>
      <c r="C36" s="278"/>
      <c r="D36" s="176">
        <f>D37</f>
        <v>606720.3</v>
      </c>
      <c r="E36" s="8"/>
      <c r="F36" s="36"/>
      <c r="H36" s="30"/>
      <c r="K36" s="9"/>
    </row>
    <row r="37" spans="1:11" s="7" customFormat="1" ht="15">
      <c r="A37" s="96"/>
      <c r="B37" s="97" t="s">
        <v>20</v>
      </c>
      <c r="C37" s="98" t="s">
        <v>19</v>
      </c>
      <c r="D37" s="99">
        <f>D38+D41+D45</f>
        <v>606720.3</v>
      </c>
      <c r="E37" s="8"/>
      <c r="F37" s="36"/>
      <c r="H37" s="30"/>
      <c r="K37" s="9"/>
    </row>
    <row r="38" spans="1:11" s="7" customFormat="1" ht="31.5" customHeight="1">
      <c r="A38" s="95" t="s">
        <v>201</v>
      </c>
      <c r="B38" s="100" t="s">
        <v>222</v>
      </c>
      <c r="C38" s="101" t="s">
        <v>17</v>
      </c>
      <c r="D38" s="99">
        <f>SUM(D39:D40)</f>
        <v>4534.5</v>
      </c>
      <c r="E38" s="8"/>
      <c r="F38" s="36"/>
      <c r="H38" s="30"/>
      <c r="K38" s="9"/>
    </row>
    <row r="39" spans="1:11" s="7" customFormat="1" ht="38.25">
      <c r="A39" s="102" t="s">
        <v>201</v>
      </c>
      <c r="B39" s="103" t="s">
        <v>223</v>
      </c>
      <c r="C39" s="105" t="s">
        <v>189</v>
      </c>
      <c r="D39" s="106">
        <v>900</v>
      </c>
      <c r="E39" s="8"/>
      <c r="F39" s="36"/>
      <c r="H39" s="30"/>
      <c r="K39" s="9"/>
    </row>
    <row r="40" spans="1:11" s="7" customFormat="1" ht="15">
      <c r="A40" s="107" t="s">
        <v>201</v>
      </c>
      <c r="B40" s="103" t="s">
        <v>224</v>
      </c>
      <c r="C40" s="104" t="s">
        <v>10</v>
      </c>
      <c r="D40" s="106">
        <v>3634.5</v>
      </c>
      <c r="E40" s="8"/>
      <c r="F40" s="36"/>
      <c r="H40" s="30"/>
      <c r="K40" s="9"/>
    </row>
    <row r="41" spans="1:11" s="7" customFormat="1" ht="34.5" customHeight="1">
      <c r="A41" s="108" t="s">
        <v>201</v>
      </c>
      <c r="B41" s="109" t="s">
        <v>225</v>
      </c>
      <c r="C41" s="101" t="s">
        <v>11</v>
      </c>
      <c r="D41" s="106">
        <f>D42+D43+D44</f>
        <v>599098.9</v>
      </c>
      <c r="E41" s="8"/>
      <c r="F41" s="36"/>
      <c r="H41" s="30"/>
      <c r="K41" s="9"/>
    </row>
    <row r="42" spans="1:11" s="7" customFormat="1" ht="51">
      <c r="A42" s="110" t="s">
        <v>201</v>
      </c>
      <c r="B42" s="111" t="s">
        <v>226</v>
      </c>
      <c r="C42" s="112" t="s">
        <v>52</v>
      </c>
      <c r="D42" s="113">
        <v>12774.8</v>
      </c>
      <c r="E42" s="8"/>
      <c r="F42" s="36"/>
      <c r="H42" s="30"/>
      <c r="K42" s="9"/>
    </row>
    <row r="43" spans="1:11" s="7" customFormat="1" ht="25.5">
      <c r="A43" s="102" t="s">
        <v>201</v>
      </c>
      <c r="B43" s="103" t="s">
        <v>227</v>
      </c>
      <c r="C43" s="104" t="s">
        <v>14</v>
      </c>
      <c r="D43" s="106">
        <v>51346.3</v>
      </c>
      <c r="E43" s="8"/>
      <c r="F43" s="36"/>
      <c r="H43" s="30"/>
      <c r="K43" s="9"/>
    </row>
    <row r="44" spans="1:11" s="7" customFormat="1" ht="15">
      <c r="A44" s="102" t="s">
        <v>201</v>
      </c>
      <c r="B44" s="114" t="s">
        <v>228</v>
      </c>
      <c r="C44" s="104" t="s">
        <v>15</v>
      </c>
      <c r="D44" s="106">
        <v>534977.8</v>
      </c>
      <c r="E44" s="8"/>
      <c r="F44" s="36"/>
      <c r="H44" s="30"/>
      <c r="K44" s="9"/>
    </row>
    <row r="45" spans="1:11" s="7" customFormat="1" ht="15">
      <c r="A45" s="108" t="s">
        <v>201</v>
      </c>
      <c r="B45" s="151" t="s">
        <v>229</v>
      </c>
      <c r="C45" s="248" t="s">
        <v>162</v>
      </c>
      <c r="D45" s="106">
        <f>D46</f>
        <v>3086.9</v>
      </c>
      <c r="E45" s="8"/>
      <c r="F45" s="36"/>
      <c r="H45" s="30"/>
      <c r="K45" s="9"/>
    </row>
    <row r="46" spans="1:11" s="7" customFormat="1" ht="25.5" customHeight="1">
      <c r="A46" s="102" t="s">
        <v>201</v>
      </c>
      <c r="B46" s="151" t="s">
        <v>230</v>
      </c>
      <c r="C46" s="249" t="s">
        <v>161</v>
      </c>
      <c r="D46" s="106">
        <v>3086.9</v>
      </c>
      <c r="E46" s="8"/>
      <c r="F46" s="36"/>
      <c r="H46" s="30"/>
      <c r="K46" s="9"/>
    </row>
    <row r="47" spans="1:11" ht="17.25" customHeight="1">
      <c r="A47" s="95" t="s">
        <v>45</v>
      </c>
      <c r="B47" s="277" t="s">
        <v>122</v>
      </c>
      <c r="C47" s="278"/>
      <c r="D47" s="176">
        <f>D48+D52</f>
        <v>266718.8</v>
      </c>
      <c r="E47" s="8">
        <v>409828.4</v>
      </c>
      <c r="F47" s="36"/>
      <c r="K47" s="49">
        <v>584556.018</v>
      </c>
    </row>
    <row r="48" spans="1:11" ht="12.75">
      <c r="A48" s="227"/>
      <c r="B48" s="71" t="s">
        <v>21</v>
      </c>
      <c r="C48" s="172" t="s">
        <v>5</v>
      </c>
      <c r="D48" s="242">
        <f>SUM(D49:D50)</f>
        <v>54</v>
      </c>
      <c r="F48" s="36"/>
      <c r="K48" s="49"/>
    </row>
    <row r="49" spans="1:13" ht="12.75">
      <c r="A49" s="227" t="s">
        <v>45</v>
      </c>
      <c r="B49" s="72" t="s">
        <v>163</v>
      </c>
      <c r="C49" s="172" t="s">
        <v>164</v>
      </c>
      <c r="D49" s="242">
        <v>5.5</v>
      </c>
      <c r="F49" s="36"/>
      <c r="K49" s="49"/>
      <c r="M49" s="7"/>
    </row>
    <row r="50" spans="1:11" ht="38.25">
      <c r="A50" s="133" t="s">
        <v>45</v>
      </c>
      <c r="B50" s="72" t="s">
        <v>103</v>
      </c>
      <c r="C50" s="83" t="s">
        <v>18</v>
      </c>
      <c r="D50" s="180">
        <v>48.5</v>
      </c>
      <c r="F50" s="36"/>
      <c r="K50" s="49"/>
    </row>
    <row r="51" spans="1:11" ht="7.5" customHeight="1" hidden="1">
      <c r="A51" s="133" t="s">
        <v>45</v>
      </c>
      <c r="B51" s="73" t="s">
        <v>104</v>
      </c>
      <c r="C51" s="83" t="s">
        <v>54</v>
      </c>
      <c r="D51" s="180">
        <v>0</v>
      </c>
      <c r="K51" s="49"/>
    </row>
    <row r="52" spans="1:11" ht="12.75">
      <c r="A52" s="118"/>
      <c r="B52" s="126" t="s">
        <v>20</v>
      </c>
      <c r="C52" s="127" t="s">
        <v>19</v>
      </c>
      <c r="D52" s="121">
        <f>D53+D56+D58+D66+D70+D71+D68</f>
        <v>266664.8</v>
      </c>
      <c r="E52" s="10"/>
      <c r="K52" s="49"/>
    </row>
    <row r="53" spans="1:11" ht="25.5">
      <c r="A53" s="118" t="s">
        <v>45</v>
      </c>
      <c r="B53" s="119" t="s">
        <v>231</v>
      </c>
      <c r="C53" s="120" t="s">
        <v>16</v>
      </c>
      <c r="D53" s="121">
        <f>D54+D55</f>
        <v>198538.40000000002</v>
      </c>
      <c r="K53" s="49"/>
    </row>
    <row r="54" spans="1:11" ht="25.5">
      <c r="A54" s="122" t="s">
        <v>45</v>
      </c>
      <c r="B54" s="123" t="s">
        <v>232</v>
      </c>
      <c r="C54" s="124" t="s">
        <v>9</v>
      </c>
      <c r="D54" s="125">
        <v>109465.6</v>
      </c>
      <c r="K54" s="49"/>
    </row>
    <row r="55" spans="1:11" ht="31.5" customHeight="1">
      <c r="A55" s="122" t="s">
        <v>45</v>
      </c>
      <c r="B55" s="123" t="s">
        <v>233</v>
      </c>
      <c r="C55" s="250" t="s">
        <v>214</v>
      </c>
      <c r="D55" s="125">
        <v>89072.8</v>
      </c>
      <c r="K55" s="49"/>
    </row>
    <row r="56" spans="1:11" ht="29.25" customHeight="1">
      <c r="A56" s="118" t="s">
        <v>45</v>
      </c>
      <c r="B56" s="119" t="s">
        <v>222</v>
      </c>
      <c r="C56" s="120" t="s">
        <v>17</v>
      </c>
      <c r="D56" s="121">
        <f>SUM(D57:D57)</f>
        <v>45945.6</v>
      </c>
      <c r="K56" s="49"/>
    </row>
    <row r="57" spans="1:11" ht="15">
      <c r="A57" s="122" t="s">
        <v>45</v>
      </c>
      <c r="B57" s="93" t="s">
        <v>224</v>
      </c>
      <c r="C57" s="124" t="s">
        <v>10</v>
      </c>
      <c r="D57" s="125">
        <v>45945.6</v>
      </c>
      <c r="K57" s="49"/>
    </row>
    <row r="58" spans="1:11" ht="25.5">
      <c r="A58" s="128" t="s">
        <v>45</v>
      </c>
      <c r="B58" s="129" t="s">
        <v>225</v>
      </c>
      <c r="C58" s="120" t="s">
        <v>11</v>
      </c>
      <c r="D58" s="121">
        <f>D60+D63+D64</f>
        <v>19513.9</v>
      </c>
      <c r="K58" s="49"/>
    </row>
    <row r="59" spans="1:11" ht="38.25" hidden="1">
      <c r="A59" s="130" t="s">
        <v>45</v>
      </c>
      <c r="B59" s="131" t="s">
        <v>99</v>
      </c>
      <c r="C59" s="132" t="s">
        <v>98</v>
      </c>
      <c r="D59" s="125"/>
      <c r="K59" s="49"/>
    </row>
    <row r="60" spans="1:11" ht="28.5" customHeight="1">
      <c r="A60" s="133" t="s">
        <v>45</v>
      </c>
      <c r="B60" s="93" t="s">
        <v>234</v>
      </c>
      <c r="C60" s="124" t="s">
        <v>12</v>
      </c>
      <c r="D60" s="125">
        <v>2719.3</v>
      </c>
      <c r="K60" s="49"/>
    </row>
    <row r="61" spans="1:11" ht="25.5" hidden="1">
      <c r="A61" s="133" t="s">
        <v>45</v>
      </c>
      <c r="B61" s="93" t="s">
        <v>56</v>
      </c>
      <c r="C61" s="132" t="s">
        <v>55</v>
      </c>
      <c r="D61" s="125"/>
      <c r="K61" s="49"/>
    </row>
    <row r="62" spans="1:11" ht="25.5" hidden="1">
      <c r="A62" s="133" t="s">
        <v>45</v>
      </c>
      <c r="B62" s="93" t="s">
        <v>105</v>
      </c>
      <c r="C62" s="124" t="s">
        <v>13</v>
      </c>
      <c r="D62" s="125"/>
      <c r="K62" s="49"/>
    </row>
    <row r="63" spans="1:11" ht="24.75" customHeight="1">
      <c r="A63" s="133" t="s">
        <v>45</v>
      </c>
      <c r="B63" s="93" t="s">
        <v>235</v>
      </c>
      <c r="C63" s="124" t="s">
        <v>221</v>
      </c>
      <c r="D63" s="125">
        <v>6190.1</v>
      </c>
      <c r="K63" s="49"/>
    </row>
    <row r="64" spans="1:11" ht="27.75" customHeight="1">
      <c r="A64" s="133" t="s">
        <v>45</v>
      </c>
      <c r="B64" s="93" t="s">
        <v>227</v>
      </c>
      <c r="C64" s="124" t="s">
        <v>14</v>
      </c>
      <c r="D64" s="125">
        <v>10604.5</v>
      </c>
      <c r="K64" s="49"/>
    </row>
    <row r="65" spans="1:11" ht="51" hidden="1">
      <c r="A65" s="133" t="s">
        <v>45</v>
      </c>
      <c r="B65" s="93" t="s">
        <v>58</v>
      </c>
      <c r="C65" s="132" t="s">
        <v>57</v>
      </c>
      <c r="D65" s="125"/>
      <c r="K65" s="49"/>
    </row>
    <row r="66" spans="1:11" ht="21" customHeight="1">
      <c r="A66" s="128" t="s">
        <v>45</v>
      </c>
      <c r="B66" s="123" t="s">
        <v>236</v>
      </c>
      <c r="C66" s="120" t="s">
        <v>162</v>
      </c>
      <c r="D66" s="121">
        <f>D67</f>
        <v>2546.3</v>
      </c>
      <c r="K66" s="49"/>
    </row>
    <row r="67" spans="1:11" ht="31.5" customHeight="1">
      <c r="A67" s="122" t="s">
        <v>45</v>
      </c>
      <c r="B67" s="123" t="s">
        <v>230</v>
      </c>
      <c r="C67" s="112" t="s">
        <v>161</v>
      </c>
      <c r="D67" s="113">
        <v>2546.3</v>
      </c>
      <c r="K67" s="49"/>
    </row>
    <row r="68" spans="1:11" ht="21.75" customHeight="1">
      <c r="A68" s="122" t="s">
        <v>45</v>
      </c>
      <c r="B68" s="134" t="s">
        <v>207</v>
      </c>
      <c r="C68" s="101" t="s">
        <v>205</v>
      </c>
      <c r="D68" s="135">
        <f>D69</f>
        <v>330</v>
      </c>
      <c r="K68" s="49"/>
    </row>
    <row r="69" spans="1:11" ht="18" customHeight="1">
      <c r="A69" s="122" t="s">
        <v>45</v>
      </c>
      <c r="B69" s="134" t="s">
        <v>206</v>
      </c>
      <c r="C69" s="104" t="s">
        <v>208</v>
      </c>
      <c r="D69" s="106">
        <v>330</v>
      </c>
      <c r="K69" s="49"/>
    </row>
    <row r="70" spans="1:11" ht="28.5">
      <c r="A70" s="118" t="s">
        <v>45</v>
      </c>
      <c r="B70" s="136" t="s">
        <v>237</v>
      </c>
      <c r="C70" s="137" t="s">
        <v>153</v>
      </c>
      <c r="D70" s="138">
        <v>1801.6</v>
      </c>
      <c r="K70" s="49"/>
    </row>
    <row r="71" spans="1:11" ht="27" customHeight="1">
      <c r="A71" s="96" t="s">
        <v>45</v>
      </c>
      <c r="B71" s="136" t="s">
        <v>238</v>
      </c>
      <c r="C71" s="139" t="s">
        <v>51</v>
      </c>
      <c r="D71" s="140">
        <v>-2011</v>
      </c>
      <c r="K71" s="49"/>
    </row>
    <row r="72" spans="1:11" s="12" customFormat="1" ht="15" customHeight="1">
      <c r="A72" s="108" t="s">
        <v>46</v>
      </c>
      <c r="B72" s="257" t="s">
        <v>124</v>
      </c>
      <c r="C72" s="284"/>
      <c r="D72" s="176">
        <f>SUM(D73+D77)</f>
        <v>52241.100000000006</v>
      </c>
      <c r="E72" s="19">
        <v>133.8</v>
      </c>
      <c r="F72" s="20"/>
      <c r="G72" s="13"/>
      <c r="H72" s="27"/>
      <c r="K72" s="54">
        <v>259.3</v>
      </c>
    </row>
    <row r="73" spans="1:11" s="13" customFormat="1" ht="18" customHeight="1">
      <c r="A73" s="174"/>
      <c r="B73" s="175" t="s">
        <v>21</v>
      </c>
      <c r="C73" s="177" t="s">
        <v>5</v>
      </c>
      <c r="D73" s="178">
        <f>SUM(D74:D76)</f>
        <v>221.3</v>
      </c>
      <c r="E73" s="19"/>
      <c r="F73" s="20"/>
      <c r="H73" s="28"/>
      <c r="K73" s="55"/>
    </row>
    <row r="74" spans="1:11" s="13" customFormat="1" ht="65.25" customHeight="1">
      <c r="A74" s="133" t="s">
        <v>46</v>
      </c>
      <c r="B74" s="107" t="s">
        <v>248</v>
      </c>
      <c r="C74" s="179" t="s">
        <v>249</v>
      </c>
      <c r="D74" s="180">
        <v>0.9</v>
      </c>
      <c r="E74" s="19"/>
      <c r="F74" s="20"/>
      <c r="H74" s="28"/>
      <c r="K74" s="55"/>
    </row>
    <row r="75" spans="1:18" s="13" customFormat="1" ht="25.5">
      <c r="A75" s="122" t="s">
        <v>46</v>
      </c>
      <c r="B75" s="107" t="s">
        <v>103</v>
      </c>
      <c r="C75" s="181" t="s">
        <v>18</v>
      </c>
      <c r="D75" s="180">
        <v>220.4</v>
      </c>
      <c r="E75" s="19"/>
      <c r="F75" s="20"/>
      <c r="H75" s="28"/>
      <c r="K75" s="55"/>
      <c r="Q75" s="69"/>
      <c r="R75" s="77"/>
    </row>
    <row r="76" spans="1:11" ht="15" hidden="1">
      <c r="A76" s="110" t="s">
        <v>46</v>
      </c>
      <c r="B76" s="81" t="s">
        <v>132</v>
      </c>
      <c r="C76" s="86" t="s">
        <v>131</v>
      </c>
      <c r="D76" s="205"/>
      <c r="K76" s="49"/>
    </row>
    <row r="77" spans="1:11" ht="15">
      <c r="A77" s="142" t="s">
        <v>46</v>
      </c>
      <c r="B77" s="143" t="s">
        <v>20</v>
      </c>
      <c r="C77" s="144" t="s">
        <v>19</v>
      </c>
      <c r="D77" s="99">
        <f>D78+D85+D88</f>
        <v>52019.8</v>
      </c>
      <c r="K77" s="49"/>
    </row>
    <row r="78" spans="1:11" ht="30" customHeight="1">
      <c r="A78" s="95" t="s">
        <v>46</v>
      </c>
      <c r="B78" s="100" t="s">
        <v>222</v>
      </c>
      <c r="C78" s="101" t="s">
        <v>17</v>
      </c>
      <c r="D78" s="99">
        <f>SUM(D79:D84)</f>
        <v>46118.8</v>
      </c>
      <c r="K78" s="49"/>
    </row>
    <row r="79" spans="1:11" ht="54.75" customHeight="1">
      <c r="A79" s="115" t="s">
        <v>46</v>
      </c>
      <c r="B79" s="116" t="s">
        <v>239</v>
      </c>
      <c r="C79" s="141" t="s">
        <v>188</v>
      </c>
      <c r="D79" s="99">
        <v>5763.2</v>
      </c>
      <c r="K79" s="49"/>
    </row>
    <row r="80" spans="1:11" ht="39.75" customHeight="1">
      <c r="A80" s="102" t="s">
        <v>46</v>
      </c>
      <c r="B80" s="103" t="s">
        <v>240</v>
      </c>
      <c r="C80" s="105" t="s">
        <v>190</v>
      </c>
      <c r="D80" s="113">
        <v>554.7</v>
      </c>
      <c r="K80" s="49"/>
    </row>
    <row r="81" spans="1:11" ht="30" customHeight="1">
      <c r="A81" s="102" t="s">
        <v>46</v>
      </c>
      <c r="B81" s="103" t="s">
        <v>241</v>
      </c>
      <c r="C81" s="105" t="s">
        <v>193</v>
      </c>
      <c r="D81" s="106">
        <v>1543.7</v>
      </c>
      <c r="K81" s="49"/>
    </row>
    <row r="82" spans="1:11" ht="39.75" customHeight="1">
      <c r="A82" s="102" t="s">
        <v>46</v>
      </c>
      <c r="B82" s="103" t="s">
        <v>242</v>
      </c>
      <c r="C82" s="105" t="s">
        <v>194</v>
      </c>
      <c r="D82" s="106">
        <v>13137</v>
      </c>
      <c r="K82" s="49"/>
    </row>
    <row r="83" spans="1:11" ht="29.25" customHeight="1">
      <c r="A83" s="102" t="s">
        <v>46</v>
      </c>
      <c r="B83" s="103" t="s">
        <v>243</v>
      </c>
      <c r="C83" s="105" t="s">
        <v>195</v>
      </c>
      <c r="D83" s="106">
        <v>2515.5</v>
      </c>
      <c r="K83" s="49"/>
    </row>
    <row r="84" spans="1:11" ht="21" customHeight="1">
      <c r="A84" s="107" t="s">
        <v>46</v>
      </c>
      <c r="B84" s="103" t="s">
        <v>224</v>
      </c>
      <c r="C84" s="104" t="s">
        <v>10</v>
      </c>
      <c r="D84" s="106">
        <v>22604.7</v>
      </c>
      <c r="K84" s="49"/>
    </row>
    <row r="85" spans="1:11" ht="25.5">
      <c r="A85" s="145" t="s">
        <v>46</v>
      </c>
      <c r="B85" s="146" t="s">
        <v>225</v>
      </c>
      <c r="C85" s="139" t="s">
        <v>11</v>
      </c>
      <c r="D85" s="117">
        <f>D86+D87</f>
        <v>622.6</v>
      </c>
      <c r="K85" s="49"/>
    </row>
    <row r="86" spans="1:11" ht="38.25">
      <c r="A86" s="102" t="s">
        <v>46</v>
      </c>
      <c r="B86" s="103" t="s">
        <v>244</v>
      </c>
      <c r="C86" s="104" t="s">
        <v>192</v>
      </c>
      <c r="D86" s="113">
        <v>9.6</v>
      </c>
      <c r="K86" s="49"/>
    </row>
    <row r="87" spans="1:11" ht="25.5">
      <c r="A87" s="147" t="s">
        <v>46</v>
      </c>
      <c r="B87" s="148" t="s">
        <v>227</v>
      </c>
      <c r="C87" s="149" t="s">
        <v>14</v>
      </c>
      <c r="D87" s="106">
        <v>613</v>
      </c>
      <c r="K87" s="49"/>
    </row>
    <row r="88" spans="1:11" ht="18.75" customHeight="1">
      <c r="A88" s="108" t="s">
        <v>46</v>
      </c>
      <c r="B88" s="114" t="s">
        <v>236</v>
      </c>
      <c r="C88" s="101" t="s">
        <v>162</v>
      </c>
      <c r="D88" s="99">
        <f>D89</f>
        <v>5278.4</v>
      </c>
      <c r="K88" s="49"/>
    </row>
    <row r="89" spans="1:11" ht="33" customHeight="1">
      <c r="A89" s="107" t="s">
        <v>46</v>
      </c>
      <c r="B89" s="114" t="s">
        <v>230</v>
      </c>
      <c r="C89" s="104" t="s">
        <v>161</v>
      </c>
      <c r="D89" s="99">
        <v>5278.4</v>
      </c>
      <c r="K89" s="49"/>
    </row>
    <row r="90" spans="1:11" ht="18.75" customHeight="1">
      <c r="A90" s="95" t="s">
        <v>204</v>
      </c>
      <c r="B90" s="287" t="s">
        <v>203</v>
      </c>
      <c r="C90" s="288"/>
      <c r="D90" s="176">
        <f>D91</f>
        <v>57.6</v>
      </c>
      <c r="K90" s="49"/>
    </row>
    <row r="91" spans="1:11" ht="18.75" customHeight="1">
      <c r="A91" s="108" t="s">
        <v>204</v>
      </c>
      <c r="B91" s="143" t="s">
        <v>20</v>
      </c>
      <c r="C91" s="144" t="s">
        <v>19</v>
      </c>
      <c r="D91" s="99">
        <f>D92</f>
        <v>57.6</v>
      </c>
      <c r="K91" s="49"/>
    </row>
    <row r="92" spans="1:11" ht="29.25" customHeight="1">
      <c r="A92" s="108" t="s">
        <v>204</v>
      </c>
      <c r="B92" s="109" t="s">
        <v>225</v>
      </c>
      <c r="C92" s="101" t="s">
        <v>11</v>
      </c>
      <c r="D92" s="99">
        <f>D93</f>
        <v>57.6</v>
      </c>
      <c r="K92" s="49"/>
    </row>
    <row r="93" spans="1:11" ht="29.25" customHeight="1">
      <c r="A93" s="102" t="s">
        <v>204</v>
      </c>
      <c r="B93" s="103" t="s">
        <v>227</v>
      </c>
      <c r="C93" s="104" t="s">
        <v>14</v>
      </c>
      <c r="D93" s="99">
        <v>57.6</v>
      </c>
      <c r="K93" s="49"/>
    </row>
    <row r="94" spans="1:11" ht="15">
      <c r="A94" s="108" t="s">
        <v>150</v>
      </c>
      <c r="B94" s="256" t="s">
        <v>156</v>
      </c>
      <c r="C94" s="257"/>
      <c r="D94" s="176">
        <f>D95</f>
        <v>9570.699999999999</v>
      </c>
      <c r="K94" s="49">
        <v>6592.494</v>
      </c>
    </row>
    <row r="95" spans="1:11" ht="15">
      <c r="A95" s="182"/>
      <c r="B95" s="183" t="s">
        <v>21</v>
      </c>
      <c r="C95" s="184" t="s">
        <v>5</v>
      </c>
      <c r="D95" s="185">
        <f>D96</f>
        <v>9570.699999999999</v>
      </c>
      <c r="K95" s="49"/>
    </row>
    <row r="96" spans="1:11" ht="25.5">
      <c r="A96" s="186" t="s">
        <v>150</v>
      </c>
      <c r="B96" s="123" t="s">
        <v>152</v>
      </c>
      <c r="C96" s="187" t="s">
        <v>144</v>
      </c>
      <c r="D96" s="180">
        <f>D97</f>
        <v>9570.699999999999</v>
      </c>
      <c r="K96" s="49"/>
    </row>
    <row r="97" spans="1:11" ht="25.5">
      <c r="A97" s="186" t="s">
        <v>150</v>
      </c>
      <c r="B97" s="123" t="s">
        <v>151</v>
      </c>
      <c r="C97" s="187" t="s">
        <v>145</v>
      </c>
      <c r="D97" s="180">
        <f>D98+D99+D100+D101</f>
        <v>9570.699999999999</v>
      </c>
      <c r="K97" s="49"/>
    </row>
    <row r="98" spans="1:11" ht="51">
      <c r="A98" s="186" t="s">
        <v>150</v>
      </c>
      <c r="B98" s="188" t="s">
        <v>256</v>
      </c>
      <c r="C98" s="187" t="s">
        <v>146</v>
      </c>
      <c r="D98" s="180">
        <v>4356.4</v>
      </c>
      <c r="F98" s="33"/>
      <c r="K98" s="49"/>
    </row>
    <row r="99" spans="1:11" ht="51">
      <c r="A99" s="186" t="s">
        <v>150</v>
      </c>
      <c r="B99" s="188" t="s">
        <v>257</v>
      </c>
      <c r="C99" s="187" t="s">
        <v>147</v>
      </c>
      <c r="D99" s="180">
        <v>32</v>
      </c>
      <c r="F99" s="33"/>
      <c r="K99" s="49"/>
    </row>
    <row r="100" spans="1:11" ht="51">
      <c r="A100" s="186" t="s">
        <v>150</v>
      </c>
      <c r="B100" s="188" t="s">
        <v>258</v>
      </c>
      <c r="C100" s="187" t="s">
        <v>148</v>
      </c>
      <c r="D100" s="180">
        <v>5820.2</v>
      </c>
      <c r="F100" s="33"/>
      <c r="K100" s="49"/>
    </row>
    <row r="101" spans="1:11" ht="51">
      <c r="A101" s="189" t="s">
        <v>150</v>
      </c>
      <c r="B101" s="190" t="s">
        <v>259</v>
      </c>
      <c r="C101" s="191" t="s">
        <v>149</v>
      </c>
      <c r="D101" s="192">
        <v>-637.9</v>
      </c>
      <c r="F101" s="33"/>
      <c r="K101" s="49"/>
    </row>
    <row r="102" spans="1:11" ht="15" hidden="1">
      <c r="A102" s="228"/>
      <c r="B102" s="84"/>
      <c r="C102" s="85"/>
      <c r="D102" s="117"/>
      <c r="K102" s="49"/>
    </row>
    <row r="103" spans="1:11" ht="15" hidden="1">
      <c r="A103" s="228"/>
      <c r="B103" s="84"/>
      <c r="C103" s="85"/>
      <c r="D103" s="117"/>
      <c r="K103" s="49"/>
    </row>
    <row r="104" spans="1:11" ht="15" hidden="1">
      <c r="A104" s="228"/>
      <c r="B104" s="84"/>
      <c r="C104" s="85"/>
      <c r="D104" s="195"/>
      <c r="K104" s="49"/>
    </row>
    <row r="105" spans="1:11" ht="15">
      <c r="A105" s="95" t="s">
        <v>154</v>
      </c>
      <c r="B105" s="262" t="s">
        <v>155</v>
      </c>
      <c r="C105" s="263"/>
      <c r="D105" s="193">
        <f>D106</f>
        <v>340.7</v>
      </c>
      <c r="K105" s="49">
        <v>284.95</v>
      </c>
    </row>
    <row r="106" spans="1:11" ht="15">
      <c r="A106" s="95"/>
      <c r="B106" s="194" t="s">
        <v>21</v>
      </c>
      <c r="C106" s="177" t="s">
        <v>5</v>
      </c>
      <c r="D106" s="193">
        <f>SUM(D107:D108)</f>
        <v>340.7</v>
      </c>
      <c r="K106" s="49"/>
    </row>
    <row r="107" spans="1:11" ht="120.75" customHeight="1">
      <c r="A107" s="102" t="s">
        <v>154</v>
      </c>
      <c r="B107" s="103" t="s">
        <v>266</v>
      </c>
      <c r="C107" s="197" t="s">
        <v>250</v>
      </c>
      <c r="D107" s="195">
        <v>340.4</v>
      </c>
      <c r="K107" s="49"/>
    </row>
    <row r="108" spans="1:11" s="15" customFormat="1" ht="28.5" customHeight="1">
      <c r="A108" s="133" t="s">
        <v>154</v>
      </c>
      <c r="B108" s="93" t="s">
        <v>103</v>
      </c>
      <c r="C108" s="196" t="s">
        <v>184</v>
      </c>
      <c r="D108" s="180">
        <v>0.3</v>
      </c>
      <c r="E108" s="20"/>
      <c r="F108" s="20"/>
      <c r="H108" s="31"/>
      <c r="K108" s="56"/>
    </row>
    <row r="109" spans="1:11" ht="36" customHeight="1" hidden="1">
      <c r="A109" s="108" t="s">
        <v>186</v>
      </c>
      <c r="B109" s="260" t="s">
        <v>187</v>
      </c>
      <c r="C109" s="261"/>
      <c r="D109" s="193">
        <f>SUM(D110)</f>
        <v>0</v>
      </c>
      <c r="K109" s="49"/>
    </row>
    <row r="110" spans="1:11" ht="18" customHeight="1" hidden="1">
      <c r="A110" s="102"/>
      <c r="B110" s="159" t="s">
        <v>21</v>
      </c>
      <c r="C110" s="161" t="s">
        <v>5</v>
      </c>
      <c r="D110" s="195">
        <f>SUM(D111)</f>
        <v>0</v>
      </c>
      <c r="K110" s="49"/>
    </row>
    <row r="111" spans="1:11" ht="39.75" customHeight="1" hidden="1">
      <c r="A111" s="110" t="s">
        <v>186</v>
      </c>
      <c r="B111" s="157" t="s">
        <v>101</v>
      </c>
      <c r="C111" s="158" t="s">
        <v>100</v>
      </c>
      <c r="D111" s="195"/>
      <c r="K111" s="49"/>
    </row>
    <row r="112" spans="1:11" s="15" customFormat="1" ht="25.5" customHeight="1">
      <c r="A112" s="108" t="s">
        <v>27</v>
      </c>
      <c r="B112" s="264" t="s">
        <v>123</v>
      </c>
      <c r="C112" s="265"/>
      <c r="D112" s="176">
        <f>SUM(D113)</f>
        <v>2123.7000000000003</v>
      </c>
      <c r="E112" s="20">
        <v>495.3</v>
      </c>
      <c r="F112" s="20"/>
      <c r="H112" s="31"/>
      <c r="K112" s="56">
        <v>1034.3</v>
      </c>
    </row>
    <row r="113" spans="1:11" s="15" customFormat="1" ht="14.25">
      <c r="A113" s="199"/>
      <c r="B113" s="194" t="s">
        <v>21</v>
      </c>
      <c r="C113" s="177" t="s">
        <v>5</v>
      </c>
      <c r="D113" s="178">
        <f>SUM(D114:D118)</f>
        <v>2123.7000000000003</v>
      </c>
      <c r="E113" s="20"/>
      <c r="F113" s="20"/>
      <c r="H113" s="31"/>
      <c r="K113" s="56"/>
    </row>
    <row r="114" spans="1:11" s="15" customFormat="1" ht="28.5" customHeight="1">
      <c r="A114" s="133" t="s">
        <v>27</v>
      </c>
      <c r="B114" s="93" t="s">
        <v>136</v>
      </c>
      <c r="C114" s="124" t="s">
        <v>135</v>
      </c>
      <c r="D114" s="180">
        <v>455</v>
      </c>
      <c r="E114" s="20"/>
      <c r="F114" s="20"/>
      <c r="H114" s="31"/>
      <c r="K114" s="56"/>
    </row>
    <row r="115" spans="1:11" s="15" customFormat="1" ht="24">
      <c r="A115" s="133" t="s">
        <v>27</v>
      </c>
      <c r="B115" s="93" t="s">
        <v>83</v>
      </c>
      <c r="C115" s="196" t="s">
        <v>82</v>
      </c>
      <c r="D115" s="180">
        <v>1</v>
      </c>
      <c r="E115" s="20"/>
      <c r="F115" s="20"/>
      <c r="H115" s="31"/>
      <c r="K115" s="56"/>
    </row>
    <row r="116" spans="1:11" s="15" customFormat="1" ht="36.75" customHeight="1">
      <c r="A116" s="133" t="s">
        <v>27</v>
      </c>
      <c r="B116" s="93" t="s">
        <v>106</v>
      </c>
      <c r="C116" s="196" t="s">
        <v>251</v>
      </c>
      <c r="D116" s="180">
        <v>1601.4</v>
      </c>
      <c r="E116" s="20"/>
      <c r="F116" s="20"/>
      <c r="H116" s="31"/>
      <c r="K116" s="56"/>
    </row>
    <row r="117" spans="1:11" s="15" customFormat="1" ht="67.5" customHeight="1">
      <c r="A117" s="133" t="s">
        <v>27</v>
      </c>
      <c r="B117" s="93" t="s">
        <v>101</v>
      </c>
      <c r="C117" s="198" t="s">
        <v>166</v>
      </c>
      <c r="D117" s="180">
        <v>27</v>
      </c>
      <c r="E117" s="20"/>
      <c r="F117" s="20"/>
      <c r="H117" s="31"/>
      <c r="K117" s="56"/>
    </row>
    <row r="118" spans="1:11" s="15" customFormat="1" ht="48.75" customHeight="1">
      <c r="A118" s="133" t="s">
        <v>27</v>
      </c>
      <c r="B118" s="93" t="s">
        <v>103</v>
      </c>
      <c r="C118" s="196" t="s">
        <v>167</v>
      </c>
      <c r="D118" s="180">
        <v>39.3</v>
      </c>
      <c r="E118" s="20"/>
      <c r="F118" s="20"/>
      <c r="H118" s="31"/>
      <c r="K118" s="56"/>
    </row>
    <row r="119" spans="1:11" s="12" customFormat="1" ht="24" customHeight="1">
      <c r="A119" s="108" t="s">
        <v>260</v>
      </c>
      <c r="B119" s="256" t="s">
        <v>261</v>
      </c>
      <c r="C119" s="257"/>
      <c r="D119" s="176">
        <f>D120</f>
        <v>15</v>
      </c>
      <c r="E119" s="19">
        <v>5225</v>
      </c>
      <c r="F119" s="20"/>
      <c r="G119" s="13"/>
      <c r="H119" s="27"/>
      <c r="K119" s="54">
        <v>8636.5</v>
      </c>
    </row>
    <row r="120" spans="1:11" s="13" customFormat="1" ht="15">
      <c r="A120" s="199"/>
      <c r="B120" s="194" t="s">
        <v>21</v>
      </c>
      <c r="C120" s="206" t="s">
        <v>5</v>
      </c>
      <c r="D120" s="117">
        <f>D121</f>
        <v>15</v>
      </c>
      <c r="E120" s="19"/>
      <c r="F120" s="20"/>
      <c r="H120" s="28"/>
      <c r="K120" s="55"/>
    </row>
    <row r="121" spans="1:11" s="13" customFormat="1" ht="55.5" customHeight="1">
      <c r="A121" s="194" t="s">
        <v>260</v>
      </c>
      <c r="B121" s="200" t="s">
        <v>262</v>
      </c>
      <c r="C121" s="201" t="s">
        <v>263</v>
      </c>
      <c r="D121" s="99">
        <v>15</v>
      </c>
      <c r="E121" s="19"/>
      <c r="F121" s="20"/>
      <c r="H121" s="28"/>
      <c r="K121" s="55"/>
    </row>
    <row r="122" spans="1:11" s="12" customFormat="1" ht="35.25" customHeight="1">
      <c r="A122" s="108" t="s">
        <v>22</v>
      </c>
      <c r="B122" s="256" t="s">
        <v>181</v>
      </c>
      <c r="C122" s="257"/>
      <c r="D122" s="176">
        <f>D123+D134</f>
        <v>28330.5</v>
      </c>
      <c r="E122" s="19">
        <v>5225</v>
      </c>
      <c r="F122" s="20"/>
      <c r="G122" s="13"/>
      <c r="H122" s="27"/>
      <c r="K122" s="54">
        <v>8636.5</v>
      </c>
    </row>
    <row r="123" spans="1:11" s="13" customFormat="1" ht="15">
      <c r="A123" s="199"/>
      <c r="B123" s="194" t="s">
        <v>21</v>
      </c>
      <c r="C123" s="206" t="s">
        <v>5</v>
      </c>
      <c r="D123" s="117">
        <f>SUM(D124:D133)</f>
        <v>5402.200000000001</v>
      </c>
      <c r="E123" s="19"/>
      <c r="F123" s="20"/>
      <c r="H123" s="28"/>
      <c r="K123" s="55"/>
    </row>
    <row r="124" spans="1:11" s="13" customFormat="1" ht="25.5">
      <c r="A124" s="194" t="s">
        <v>22</v>
      </c>
      <c r="B124" s="200" t="s">
        <v>212</v>
      </c>
      <c r="C124" s="201" t="s">
        <v>211</v>
      </c>
      <c r="D124" s="99">
        <v>50</v>
      </c>
      <c r="E124" s="19"/>
      <c r="F124" s="20"/>
      <c r="H124" s="28"/>
      <c r="K124" s="55"/>
    </row>
    <row r="125" spans="1:13" ht="69" customHeight="1">
      <c r="A125" s="133" t="s">
        <v>22</v>
      </c>
      <c r="B125" s="93" t="s">
        <v>199</v>
      </c>
      <c r="C125" s="202" t="s">
        <v>200</v>
      </c>
      <c r="D125" s="178">
        <v>2591</v>
      </c>
      <c r="E125" s="46">
        <v>817.62</v>
      </c>
      <c r="K125" s="49"/>
      <c r="M125" s="60"/>
    </row>
    <row r="126" spans="1:11" ht="51.75">
      <c r="A126" s="133" t="s">
        <v>22</v>
      </c>
      <c r="B126" s="93" t="s">
        <v>60</v>
      </c>
      <c r="C126" s="203" t="s">
        <v>59</v>
      </c>
      <c r="D126" s="180">
        <v>225.3</v>
      </c>
      <c r="E126" s="46">
        <v>16.63</v>
      </c>
      <c r="K126" s="49"/>
    </row>
    <row r="127" spans="1:11" ht="38.25">
      <c r="A127" s="133" t="s">
        <v>22</v>
      </c>
      <c r="B127" s="93" t="s">
        <v>252</v>
      </c>
      <c r="C127" s="198" t="s">
        <v>23</v>
      </c>
      <c r="D127" s="180">
        <v>1229</v>
      </c>
      <c r="E127" s="46">
        <v>688.41</v>
      </c>
      <c r="K127" s="49"/>
    </row>
    <row r="128" spans="1:11" ht="52.5" customHeight="1">
      <c r="A128" s="133" t="s">
        <v>22</v>
      </c>
      <c r="B128" s="93" t="s">
        <v>210</v>
      </c>
      <c r="C128" s="198" t="s">
        <v>209</v>
      </c>
      <c r="D128" s="180">
        <v>253.2</v>
      </c>
      <c r="E128" s="46"/>
      <c r="K128" s="49"/>
    </row>
    <row r="129" spans="1:11" ht="52.5" customHeight="1">
      <c r="A129" s="133" t="s">
        <v>22</v>
      </c>
      <c r="B129" s="93" t="s">
        <v>85</v>
      </c>
      <c r="C129" s="132" t="s">
        <v>84</v>
      </c>
      <c r="D129" s="180">
        <v>41</v>
      </c>
      <c r="E129" s="46"/>
      <c r="K129" s="49"/>
    </row>
    <row r="130" spans="1:12" ht="42.75" customHeight="1">
      <c r="A130" s="133" t="s">
        <v>22</v>
      </c>
      <c r="B130" s="93" t="s">
        <v>179</v>
      </c>
      <c r="C130" s="198" t="s">
        <v>180</v>
      </c>
      <c r="D130" s="180">
        <v>290.1</v>
      </c>
      <c r="E130" s="46">
        <v>466.57</v>
      </c>
      <c r="K130" s="49"/>
      <c r="L130" s="154"/>
    </row>
    <row r="131" spans="1:11" ht="38.25">
      <c r="A131" s="133" t="s">
        <v>22</v>
      </c>
      <c r="B131" s="93" t="s">
        <v>65</v>
      </c>
      <c r="C131" s="132" t="s">
        <v>64</v>
      </c>
      <c r="D131" s="180">
        <v>361.3</v>
      </c>
      <c r="E131" s="46"/>
      <c r="K131" s="49"/>
    </row>
    <row r="132" spans="1:11" s="154" customFormat="1" ht="25.5">
      <c r="A132" s="133" t="s">
        <v>22</v>
      </c>
      <c r="B132" s="110" t="s">
        <v>103</v>
      </c>
      <c r="C132" s="204" t="s">
        <v>18</v>
      </c>
      <c r="D132" s="180">
        <v>330.8</v>
      </c>
      <c r="E132" s="152"/>
      <c r="F132" s="153"/>
      <c r="H132" s="155"/>
      <c r="K132" s="156"/>
    </row>
    <row r="133" spans="1:11" ht="15">
      <c r="A133" s="110" t="s">
        <v>22</v>
      </c>
      <c r="B133" s="111" t="s">
        <v>132</v>
      </c>
      <c r="C133" s="179" t="s">
        <v>168</v>
      </c>
      <c r="D133" s="205">
        <v>30.5</v>
      </c>
      <c r="E133" s="46">
        <v>1114.68</v>
      </c>
      <c r="K133" s="49"/>
    </row>
    <row r="134" spans="1:11" ht="15">
      <c r="A134" s="108" t="s">
        <v>22</v>
      </c>
      <c r="B134" s="143" t="s">
        <v>20</v>
      </c>
      <c r="C134" s="144" t="s">
        <v>19</v>
      </c>
      <c r="D134" s="99">
        <f>D135</f>
        <v>22928.3</v>
      </c>
      <c r="E134" s="46"/>
      <c r="K134" s="49"/>
    </row>
    <row r="135" spans="1:11" ht="30.75" customHeight="1">
      <c r="A135" s="150" t="s">
        <v>22</v>
      </c>
      <c r="B135" s="109" t="s">
        <v>225</v>
      </c>
      <c r="C135" s="101" t="s">
        <v>11</v>
      </c>
      <c r="D135" s="99">
        <f>D136+D137</f>
        <v>22928.3</v>
      </c>
      <c r="E135" s="46"/>
      <c r="K135" s="49"/>
    </row>
    <row r="136" spans="1:11" ht="43.5" customHeight="1">
      <c r="A136" s="102" t="s">
        <v>22</v>
      </c>
      <c r="B136" s="93" t="s">
        <v>245</v>
      </c>
      <c r="C136" s="124" t="s">
        <v>191</v>
      </c>
      <c r="D136" s="125">
        <v>6064.7</v>
      </c>
      <c r="E136" s="46"/>
      <c r="K136" s="49"/>
    </row>
    <row r="137" spans="1:11" ht="15">
      <c r="A137" s="102" t="s">
        <v>22</v>
      </c>
      <c r="B137" s="103" t="s">
        <v>228</v>
      </c>
      <c r="C137" s="104" t="s">
        <v>15</v>
      </c>
      <c r="D137" s="99">
        <v>16863.6</v>
      </c>
      <c r="E137" s="46"/>
      <c r="K137" s="49"/>
    </row>
    <row r="138" spans="1:11" ht="15">
      <c r="A138" s="108" t="s">
        <v>182</v>
      </c>
      <c r="B138" s="256" t="s">
        <v>183</v>
      </c>
      <c r="C138" s="257"/>
      <c r="D138" s="176">
        <f>SUM(D139)</f>
        <v>26.4</v>
      </c>
      <c r="E138" s="46"/>
      <c r="K138" s="49"/>
    </row>
    <row r="139" spans="1:11" ht="15">
      <c r="A139" s="199"/>
      <c r="B139" s="194" t="s">
        <v>21</v>
      </c>
      <c r="C139" s="177" t="s">
        <v>5</v>
      </c>
      <c r="D139" s="178">
        <f>SUM(D140)</f>
        <v>26.4</v>
      </c>
      <c r="E139" s="46"/>
      <c r="K139" s="49"/>
    </row>
    <row r="140" spans="1:11" ht="25.5">
      <c r="A140" s="133" t="s">
        <v>182</v>
      </c>
      <c r="B140" s="93" t="s">
        <v>103</v>
      </c>
      <c r="C140" s="207" t="s">
        <v>184</v>
      </c>
      <c r="D140" s="178">
        <v>26.4</v>
      </c>
      <c r="E140" s="46"/>
      <c r="K140" s="49"/>
    </row>
    <row r="141" spans="1:11" s="15" customFormat="1" ht="25.5" customHeight="1">
      <c r="A141" s="108" t="s">
        <v>29</v>
      </c>
      <c r="B141" s="281" t="s">
        <v>119</v>
      </c>
      <c r="C141" s="264"/>
      <c r="D141" s="176">
        <f>SUM(D143+D148+D154+D160+D156)</f>
        <v>205480.2</v>
      </c>
      <c r="E141" s="20">
        <v>82345.9</v>
      </c>
      <c r="F141" s="16"/>
      <c r="H141" s="31"/>
      <c r="K141" s="56">
        <v>125063.88</v>
      </c>
    </row>
    <row r="142" spans="1:11" s="15" customFormat="1" ht="14.25">
      <c r="A142" s="229"/>
      <c r="B142" s="71" t="s">
        <v>21</v>
      </c>
      <c r="C142" s="88" t="s">
        <v>5</v>
      </c>
      <c r="D142" s="178">
        <f>D143+D148+D154</f>
        <v>205293.8</v>
      </c>
      <c r="E142" s="20"/>
      <c r="F142" s="16"/>
      <c r="H142" s="31"/>
      <c r="K142" s="56"/>
    </row>
    <row r="143" spans="1:11" s="7" customFormat="1" ht="15">
      <c r="A143" s="133" t="s">
        <v>29</v>
      </c>
      <c r="B143" s="93" t="s">
        <v>139</v>
      </c>
      <c r="C143" s="124" t="s">
        <v>34</v>
      </c>
      <c r="D143" s="180">
        <f>SUM(D144:D147)</f>
        <v>174121.99999999997</v>
      </c>
      <c r="E143" s="8"/>
      <c r="F143" s="10"/>
      <c r="G143" s="21"/>
      <c r="H143" s="30"/>
      <c r="K143" s="9"/>
    </row>
    <row r="144" spans="1:13" s="7" customFormat="1" ht="51">
      <c r="A144" s="133" t="s">
        <v>29</v>
      </c>
      <c r="B144" s="93" t="s">
        <v>90</v>
      </c>
      <c r="C144" s="132" t="s">
        <v>86</v>
      </c>
      <c r="D144" s="180">
        <v>171230.8</v>
      </c>
      <c r="E144" s="8"/>
      <c r="F144" s="10"/>
      <c r="H144" s="30"/>
      <c r="K144" s="9"/>
      <c r="M144" s="35"/>
    </row>
    <row r="145" spans="1:11" s="7" customFormat="1" ht="66" customHeight="1">
      <c r="A145" s="133" t="s">
        <v>29</v>
      </c>
      <c r="B145" s="93" t="s">
        <v>91</v>
      </c>
      <c r="C145" s="132" t="s">
        <v>87</v>
      </c>
      <c r="D145" s="180">
        <v>644.9</v>
      </c>
      <c r="E145" s="8"/>
      <c r="F145" s="10"/>
      <c r="H145" s="30"/>
      <c r="K145" s="9"/>
    </row>
    <row r="146" spans="1:11" s="7" customFormat="1" ht="25.5">
      <c r="A146" s="133" t="s">
        <v>29</v>
      </c>
      <c r="B146" s="93" t="s">
        <v>92</v>
      </c>
      <c r="C146" s="132" t="s">
        <v>88</v>
      </c>
      <c r="D146" s="208">
        <v>1525.8</v>
      </c>
      <c r="E146" s="8"/>
      <c r="F146" s="10"/>
      <c r="H146" s="30"/>
      <c r="K146" s="9"/>
    </row>
    <row r="147" spans="1:11" s="7" customFormat="1" ht="63.75">
      <c r="A147" s="133" t="s">
        <v>29</v>
      </c>
      <c r="B147" s="93" t="s">
        <v>93</v>
      </c>
      <c r="C147" s="132" t="s">
        <v>89</v>
      </c>
      <c r="D147" s="180">
        <v>720.5</v>
      </c>
      <c r="E147" s="8"/>
      <c r="F147" s="10"/>
      <c r="H147" s="30"/>
      <c r="K147" s="9"/>
    </row>
    <row r="148" spans="1:11" s="7" customFormat="1" ht="15">
      <c r="A148" s="133" t="s">
        <v>29</v>
      </c>
      <c r="B148" s="93" t="s">
        <v>42</v>
      </c>
      <c r="C148" s="124" t="s">
        <v>30</v>
      </c>
      <c r="D148" s="180">
        <f>SUM(D149:D153)</f>
        <v>24747.800000000003</v>
      </c>
      <c r="E148" s="46">
        <f>E149+E150+E153</f>
        <v>12146.29</v>
      </c>
      <c r="F148" s="10"/>
      <c r="H148" s="30"/>
      <c r="K148" s="9"/>
    </row>
    <row r="149" spans="1:13" s="7" customFormat="1" ht="15">
      <c r="A149" s="133" t="s">
        <v>29</v>
      </c>
      <c r="B149" s="93" t="s">
        <v>107</v>
      </c>
      <c r="C149" s="132" t="s">
        <v>31</v>
      </c>
      <c r="D149" s="180">
        <v>24636.7</v>
      </c>
      <c r="E149" s="47">
        <v>12113.29</v>
      </c>
      <c r="F149" s="10"/>
      <c r="H149" s="30"/>
      <c r="K149" s="9"/>
      <c r="M149" s="35"/>
    </row>
    <row r="150" spans="1:11" s="7" customFormat="1" ht="25.5">
      <c r="A150" s="133" t="s">
        <v>29</v>
      </c>
      <c r="B150" s="93" t="s">
        <v>108</v>
      </c>
      <c r="C150" s="132" t="s">
        <v>61</v>
      </c>
      <c r="D150" s="208">
        <v>-145.1</v>
      </c>
      <c r="E150" s="47">
        <v>18.25</v>
      </c>
      <c r="F150" s="10"/>
      <c r="H150" s="30"/>
      <c r="K150" s="9"/>
    </row>
    <row r="151" spans="1:11" s="7" customFormat="1" ht="15">
      <c r="A151" s="133" t="s">
        <v>29</v>
      </c>
      <c r="B151" s="93" t="s">
        <v>70</v>
      </c>
      <c r="C151" s="132" t="s">
        <v>53</v>
      </c>
      <c r="D151" s="180">
        <v>75</v>
      </c>
      <c r="E151" s="8"/>
      <c r="F151" s="10"/>
      <c r="H151" s="30"/>
      <c r="K151" s="9"/>
    </row>
    <row r="152" spans="1:11" s="7" customFormat="1" ht="23.25" customHeight="1" hidden="1">
      <c r="A152" s="133" t="s">
        <v>29</v>
      </c>
      <c r="B152" s="93" t="s">
        <v>63</v>
      </c>
      <c r="C152" s="132" t="s">
        <v>62</v>
      </c>
      <c r="D152" s="180"/>
      <c r="E152" s="8"/>
      <c r="F152" s="10"/>
      <c r="H152" s="30"/>
      <c r="K152" s="9"/>
    </row>
    <row r="153" spans="1:11" s="7" customFormat="1" ht="25.5" customHeight="1">
      <c r="A153" s="133" t="s">
        <v>29</v>
      </c>
      <c r="B153" s="93" t="s">
        <v>128</v>
      </c>
      <c r="C153" s="132" t="s">
        <v>127</v>
      </c>
      <c r="D153" s="180">
        <v>181.2</v>
      </c>
      <c r="E153" s="47">
        <v>14.75</v>
      </c>
      <c r="F153" s="10"/>
      <c r="H153" s="30"/>
      <c r="K153" s="9"/>
    </row>
    <row r="154" spans="1:13" s="7" customFormat="1" ht="15">
      <c r="A154" s="133" t="s">
        <v>29</v>
      </c>
      <c r="B154" s="93" t="s">
        <v>43</v>
      </c>
      <c r="C154" s="124" t="s">
        <v>32</v>
      </c>
      <c r="D154" s="180">
        <f>SUM(D155)</f>
        <v>6424</v>
      </c>
      <c r="E154" s="8"/>
      <c r="F154" s="10"/>
      <c r="H154" s="30"/>
      <c r="K154" s="9"/>
      <c r="M154" s="35"/>
    </row>
    <row r="155" spans="1:11" s="7" customFormat="1" ht="27" customHeight="1">
      <c r="A155" s="133" t="s">
        <v>29</v>
      </c>
      <c r="B155" s="93" t="s">
        <v>109</v>
      </c>
      <c r="C155" s="124" t="s">
        <v>33</v>
      </c>
      <c r="D155" s="180">
        <v>6424</v>
      </c>
      <c r="E155" s="8"/>
      <c r="F155" s="10"/>
      <c r="H155" s="30"/>
      <c r="K155" s="9">
        <v>3549.151</v>
      </c>
    </row>
    <row r="156" spans="1:11" s="7" customFormat="1" ht="27" customHeight="1">
      <c r="A156" s="133" t="s">
        <v>29</v>
      </c>
      <c r="B156" s="93" t="s">
        <v>253</v>
      </c>
      <c r="C156" s="203" t="s">
        <v>185</v>
      </c>
      <c r="D156" s="180">
        <v>0.2</v>
      </c>
      <c r="E156" s="8"/>
      <c r="F156" s="10"/>
      <c r="H156" s="30"/>
      <c r="K156" s="9"/>
    </row>
    <row r="157" spans="1:11" s="7" customFormat="1" ht="21.75" customHeight="1" hidden="1">
      <c r="A157" s="133" t="s">
        <v>29</v>
      </c>
      <c r="B157" s="157" t="s">
        <v>113</v>
      </c>
      <c r="C157" s="162" t="s">
        <v>112</v>
      </c>
      <c r="D157" s="180"/>
      <c r="E157" s="8"/>
      <c r="F157" s="10"/>
      <c r="H157" s="30"/>
      <c r="K157" s="9"/>
    </row>
    <row r="158" spans="1:11" s="7" customFormat="1" ht="34.5" customHeight="1" hidden="1">
      <c r="A158" s="133" t="s">
        <v>29</v>
      </c>
      <c r="B158" s="157" t="s">
        <v>71</v>
      </c>
      <c r="C158" s="162" t="s">
        <v>68</v>
      </c>
      <c r="D158" s="180"/>
      <c r="E158" s="8"/>
      <c r="F158" s="10"/>
      <c r="H158" s="30"/>
      <c r="K158" s="9"/>
    </row>
    <row r="159" spans="1:11" s="7" customFormat="1" ht="24.75" customHeight="1" hidden="1">
      <c r="A159" s="133" t="s">
        <v>29</v>
      </c>
      <c r="B159" s="157" t="s">
        <v>117</v>
      </c>
      <c r="C159" s="162" t="s">
        <v>116</v>
      </c>
      <c r="D159" s="180"/>
      <c r="E159" s="8"/>
      <c r="F159" s="10"/>
      <c r="H159" s="30"/>
      <c r="K159" s="9"/>
    </row>
    <row r="160" spans="1:11" s="7" customFormat="1" ht="15">
      <c r="A160" s="133" t="s">
        <v>29</v>
      </c>
      <c r="B160" s="93" t="s">
        <v>44</v>
      </c>
      <c r="C160" s="124" t="s">
        <v>35</v>
      </c>
      <c r="D160" s="180">
        <f>SUM(D161:D165)</f>
        <v>186.2</v>
      </c>
      <c r="E160" s="8"/>
      <c r="F160" s="10"/>
      <c r="H160" s="30"/>
      <c r="K160" s="9"/>
    </row>
    <row r="161" spans="1:11" s="7" customFormat="1" ht="54" customHeight="1">
      <c r="A161" s="133" t="s">
        <v>29</v>
      </c>
      <c r="B161" s="93" t="s">
        <v>110</v>
      </c>
      <c r="C161" s="124" t="s">
        <v>36</v>
      </c>
      <c r="D161" s="180">
        <v>95.5</v>
      </c>
      <c r="E161" s="8"/>
      <c r="F161" s="10"/>
      <c r="H161" s="30"/>
      <c r="K161" s="9"/>
    </row>
    <row r="162" spans="1:11" s="7" customFormat="1" ht="38.25">
      <c r="A162" s="133" t="s">
        <v>29</v>
      </c>
      <c r="B162" s="93" t="s">
        <v>111</v>
      </c>
      <c r="C162" s="124" t="s">
        <v>37</v>
      </c>
      <c r="D162" s="180">
        <v>20.4</v>
      </c>
      <c r="E162" s="8"/>
      <c r="F162" s="10"/>
      <c r="H162" s="30"/>
      <c r="K162" s="9"/>
    </row>
    <row r="163" spans="1:11" s="7" customFormat="1" ht="39.75" customHeight="1">
      <c r="A163" s="133" t="s">
        <v>29</v>
      </c>
      <c r="B163" s="93" t="s">
        <v>254</v>
      </c>
      <c r="C163" s="124" t="s">
        <v>255</v>
      </c>
      <c r="D163" s="180">
        <v>8.3</v>
      </c>
      <c r="E163" s="8"/>
      <c r="F163" s="10"/>
      <c r="H163" s="30"/>
      <c r="K163" s="9"/>
    </row>
    <row r="164" spans="1:11" s="7" customFormat="1" ht="38.25">
      <c r="A164" s="133" t="s">
        <v>29</v>
      </c>
      <c r="B164" s="93" t="s">
        <v>101</v>
      </c>
      <c r="C164" s="124" t="s">
        <v>100</v>
      </c>
      <c r="D164" s="180">
        <v>62</v>
      </c>
      <c r="E164" s="8"/>
      <c r="F164" s="10"/>
      <c r="H164" s="30"/>
      <c r="K164" s="9"/>
    </row>
    <row r="165" spans="1:11" ht="25.5" hidden="1">
      <c r="A165" s="110" t="s">
        <v>29</v>
      </c>
      <c r="B165" s="76" t="s">
        <v>103</v>
      </c>
      <c r="C165" s="87" t="s">
        <v>18</v>
      </c>
      <c r="D165" s="205"/>
      <c r="K165" s="49"/>
    </row>
    <row r="166" spans="1:11" ht="15">
      <c r="A166" s="210" t="s">
        <v>38</v>
      </c>
      <c r="B166" s="279" t="s">
        <v>96</v>
      </c>
      <c r="C166" s="280"/>
      <c r="D166" s="176">
        <f>SUM(D167)</f>
        <v>2191</v>
      </c>
      <c r="E166" s="8">
        <v>735.9</v>
      </c>
      <c r="K166" s="49">
        <v>1162.378</v>
      </c>
    </row>
    <row r="167" spans="1:11" ht="15">
      <c r="A167" s="211"/>
      <c r="B167" s="175" t="s">
        <v>21</v>
      </c>
      <c r="C167" s="177" t="s">
        <v>5</v>
      </c>
      <c r="D167" s="178">
        <f>SUM(D168:D175)</f>
        <v>2191</v>
      </c>
      <c r="K167" s="49"/>
    </row>
    <row r="168" spans="1:11" ht="38.25">
      <c r="A168" s="133" t="s">
        <v>38</v>
      </c>
      <c r="B168" s="93" t="s">
        <v>134</v>
      </c>
      <c r="C168" s="124" t="s">
        <v>133</v>
      </c>
      <c r="D168" s="180">
        <v>548.4</v>
      </c>
      <c r="K168" s="49"/>
    </row>
    <row r="169" spans="1:11" ht="25.5" hidden="1">
      <c r="A169" s="133" t="s">
        <v>38</v>
      </c>
      <c r="B169" s="93" t="s">
        <v>136</v>
      </c>
      <c r="C169" s="124" t="s">
        <v>135</v>
      </c>
      <c r="D169" s="180"/>
      <c r="K169" s="49"/>
    </row>
    <row r="170" spans="1:11" ht="25.5" hidden="1">
      <c r="A170" s="133" t="s">
        <v>38</v>
      </c>
      <c r="B170" s="93" t="s">
        <v>136</v>
      </c>
      <c r="C170" s="124" t="s">
        <v>135</v>
      </c>
      <c r="D170" s="180">
        <v>0</v>
      </c>
      <c r="K170" s="49"/>
    </row>
    <row r="171" spans="1:11" ht="38.25">
      <c r="A171" s="133" t="s">
        <v>38</v>
      </c>
      <c r="B171" s="93" t="s">
        <v>106</v>
      </c>
      <c r="C171" s="198" t="s">
        <v>28</v>
      </c>
      <c r="D171" s="180">
        <v>9</v>
      </c>
      <c r="K171" s="49"/>
    </row>
    <row r="172" spans="1:11" ht="25.5" hidden="1">
      <c r="A172" s="133" t="s">
        <v>38</v>
      </c>
      <c r="B172" s="93" t="s">
        <v>138</v>
      </c>
      <c r="C172" s="124" t="s">
        <v>137</v>
      </c>
      <c r="D172" s="180">
        <v>0</v>
      </c>
      <c r="K172" s="49"/>
    </row>
    <row r="173" spans="1:11" ht="29.25" customHeight="1">
      <c r="A173" s="133" t="s">
        <v>38</v>
      </c>
      <c r="B173" s="209" t="s">
        <v>158</v>
      </c>
      <c r="C173" s="124" t="s">
        <v>159</v>
      </c>
      <c r="D173" s="180">
        <v>428.5</v>
      </c>
      <c r="K173" s="49"/>
    </row>
    <row r="174" spans="1:11" ht="38.25">
      <c r="A174" s="133" t="s">
        <v>38</v>
      </c>
      <c r="B174" s="93" t="s">
        <v>101</v>
      </c>
      <c r="C174" s="124" t="s">
        <v>100</v>
      </c>
      <c r="D174" s="180">
        <v>254.8</v>
      </c>
      <c r="K174" s="49"/>
    </row>
    <row r="175" spans="1:11" ht="25.5">
      <c r="A175" s="110" t="s">
        <v>38</v>
      </c>
      <c r="B175" s="110" t="s">
        <v>103</v>
      </c>
      <c r="C175" s="204" t="s">
        <v>18</v>
      </c>
      <c r="D175" s="205">
        <v>950.3</v>
      </c>
      <c r="K175" s="49"/>
    </row>
    <row r="176" spans="1:11" ht="15" hidden="1">
      <c r="A176" s="210" t="s">
        <v>39</v>
      </c>
      <c r="B176" s="272" t="s">
        <v>48</v>
      </c>
      <c r="C176" s="273"/>
      <c r="D176" s="176">
        <f>SUM(D177)</f>
        <v>0</v>
      </c>
      <c r="E176" s="8">
        <v>15.5</v>
      </c>
      <c r="K176" s="49"/>
    </row>
    <row r="177" spans="1:11" ht="15" hidden="1">
      <c r="A177" s="211"/>
      <c r="B177" s="71" t="s">
        <v>21</v>
      </c>
      <c r="C177" s="89" t="s">
        <v>5</v>
      </c>
      <c r="D177" s="178">
        <f>SUM(D178:D179)</f>
        <v>0</v>
      </c>
      <c r="K177" s="49"/>
    </row>
    <row r="178" spans="1:11" ht="38.25" hidden="1">
      <c r="A178" s="133" t="s">
        <v>39</v>
      </c>
      <c r="B178" s="73" t="s">
        <v>101</v>
      </c>
      <c r="C178" s="74" t="s">
        <v>100</v>
      </c>
      <c r="D178" s="180"/>
      <c r="K178" s="49"/>
    </row>
    <row r="179" spans="1:11" ht="25.5" hidden="1">
      <c r="A179" s="110" t="s">
        <v>39</v>
      </c>
      <c r="B179" s="76" t="s">
        <v>103</v>
      </c>
      <c r="C179" s="87" t="s">
        <v>18</v>
      </c>
      <c r="D179" s="205"/>
      <c r="K179" s="49"/>
    </row>
    <row r="180" spans="1:11" s="4" customFormat="1" ht="14.25" customHeight="1">
      <c r="A180" s="108" t="s">
        <v>196</v>
      </c>
      <c r="B180" s="279" t="s">
        <v>197</v>
      </c>
      <c r="C180" s="280"/>
      <c r="D180" s="176">
        <f>SUM(D181)</f>
        <v>0.1</v>
      </c>
      <c r="E180" s="10"/>
      <c r="F180" s="10"/>
      <c r="G180" s="6"/>
      <c r="H180" s="25"/>
      <c r="K180" s="51"/>
    </row>
    <row r="181" spans="1:11" s="6" customFormat="1" ht="14.25">
      <c r="A181" s="211"/>
      <c r="B181" s="175" t="s">
        <v>21</v>
      </c>
      <c r="C181" s="177" t="s">
        <v>5</v>
      </c>
      <c r="D181" s="178">
        <f>SUM(D182:D183)</f>
        <v>0.1</v>
      </c>
      <c r="E181" s="10"/>
      <c r="F181" s="10"/>
      <c r="H181" s="26"/>
      <c r="K181" s="52"/>
    </row>
    <row r="182" spans="1:11" s="6" customFormat="1" ht="25.5">
      <c r="A182" s="110" t="s">
        <v>196</v>
      </c>
      <c r="B182" s="93" t="s">
        <v>198</v>
      </c>
      <c r="C182" s="124" t="s">
        <v>184</v>
      </c>
      <c r="D182" s="180">
        <v>0.1</v>
      </c>
      <c r="E182" s="8"/>
      <c r="F182" s="10"/>
      <c r="H182" s="26"/>
      <c r="K182" s="52"/>
    </row>
    <row r="183" spans="1:11" s="6" customFormat="1" ht="38.25" hidden="1">
      <c r="A183" s="110" t="s">
        <v>196</v>
      </c>
      <c r="B183" s="73" t="s">
        <v>101</v>
      </c>
      <c r="C183" s="90" t="s">
        <v>126</v>
      </c>
      <c r="D183" s="117"/>
      <c r="E183" s="8"/>
      <c r="F183" s="10"/>
      <c r="H183" s="26"/>
      <c r="K183" s="52"/>
    </row>
    <row r="184" spans="1:11" s="4" customFormat="1" ht="14.25">
      <c r="A184" s="210" t="s">
        <v>264</v>
      </c>
      <c r="B184" s="258" t="s">
        <v>265</v>
      </c>
      <c r="C184" s="259"/>
      <c r="D184" s="176">
        <f>SUM(D185)</f>
        <v>4</v>
      </c>
      <c r="E184" s="10"/>
      <c r="F184" s="10"/>
      <c r="G184" s="6"/>
      <c r="H184" s="25"/>
      <c r="K184" s="51"/>
    </row>
    <row r="185" spans="1:11" s="6" customFormat="1" ht="14.25">
      <c r="A185" s="211"/>
      <c r="B185" s="175" t="s">
        <v>21</v>
      </c>
      <c r="C185" s="177" t="s">
        <v>5</v>
      </c>
      <c r="D185" s="178">
        <f>SUM(D186)</f>
        <v>4</v>
      </c>
      <c r="E185" s="10"/>
      <c r="F185" s="10"/>
      <c r="H185" s="26"/>
      <c r="K185" s="52"/>
    </row>
    <row r="186" spans="1:11" s="6" customFormat="1" ht="39.75" customHeight="1">
      <c r="A186" s="110" t="s">
        <v>264</v>
      </c>
      <c r="B186" s="93" t="s">
        <v>106</v>
      </c>
      <c r="C186" s="198" t="s">
        <v>28</v>
      </c>
      <c r="D186" s="205">
        <v>4</v>
      </c>
      <c r="E186" s="10"/>
      <c r="F186" s="10"/>
      <c r="H186" s="26"/>
      <c r="K186" s="52"/>
    </row>
    <row r="187" spans="1:11" s="4" customFormat="1" ht="14.25">
      <c r="A187" s="210" t="s">
        <v>40</v>
      </c>
      <c r="B187" s="258" t="s">
        <v>125</v>
      </c>
      <c r="C187" s="259"/>
      <c r="D187" s="176">
        <f>SUM(D188)</f>
        <v>10.2</v>
      </c>
      <c r="E187" s="10"/>
      <c r="F187" s="10"/>
      <c r="G187" s="6"/>
      <c r="H187" s="25"/>
      <c r="K187" s="51"/>
    </row>
    <row r="188" spans="1:11" s="6" customFormat="1" ht="14.25">
      <c r="A188" s="211"/>
      <c r="B188" s="175" t="s">
        <v>21</v>
      </c>
      <c r="C188" s="177" t="s">
        <v>5</v>
      </c>
      <c r="D188" s="178">
        <f>SUM(D189)</f>
        <v>10.2</v>
      </c>
      <c r="E188" s="10"/>
      <c r="F188" s="10"/>
      <c r="H188" s="26"/>
      <c r="K188" s="52"/>
    </row>
    <row r="189" spans="1:11" s="6" customFormat="1" ht="39.75" customHeight="1">
      <c r="A189" s="110" t="s">
        <v>40</v>
      </c>
      <c r="B189" s="111" t="s">
        <v>165</v>
      </c>
      <c r="C189" s="212" t="s">
        <v>169</v>
      </c>
      <c r="D189" s="205">
        <v>10.2</v>
      </c>
      <c r="E189" s="10"/>
      <c r="F189" s="10"/>
      <c r="H189" s="26"/>
      <c r="K189" s="52"/>
    </row>
    <row r="190" spans="1:11" s="6" customFormat="1" ht="23.25" customHeight="1">
      <c r="A190" s="213" t="s">
        <v>215</v>
      </c>
      <c r="B190" s="102"/>
      <c r="C190" s="214" t="s">
        <v>216</v>
      </c>
      <c r="D190" s="176">
        <f>D191</f>
        <v>135</v>
      </c>
      <c r="E190" s="10"/>
      <c r="F190" s="10"/>
      <c r="H190" s="26"/>
      <c r="K190" s="52"/>
    </row>
    <row r="191" spans="1:11" s="6" customFormat="1" ht="37.5" customHeight="1">
      <c r="A191" s="107" t="s">
        <v>215</v>
      </c>
      <c r="B191" s="78" t="s">
        <v>246</v>
      </c>
      <c r="C191" s="251" t="s">
        <v>217</v>
      </c>
      <c r="D191" s="99">
        <v>135</v>
      </c>
      <c r="E191" s="10"/>
      <c r="F191" s="10"/>
      <c r="H191" s="26"/>
      <c r="K191" s="52"/>
    </row>
    <row r="192" spans="1:11" s="14" customFormat="1" ht="14.25">
      <c r="A192" s="108" t="s">
        <v>66</v>
      </c>
      <c r="B192" s="270" t="s">
        <v>67</v>
      </c>
      <c r="C192" s="271"/>
      <c r="D192" s="176">
        <f>SUM(D193)</f>
        <v>169.4</v>
      </c>
      <c r="E192" s="20">
        <v>58.5</v>
      </c>
      <c r="F192" s="20"/>
      <c r="G192" s="15"/>
      <c r="H192" s="29"/>
      <c r="K192" s="53">
        <v>78.5</v>
      </c>
    </row>
    <row r="193" spans="1:11" s="6" customFormat="1" ht="14.25">
      <c r="A193" s="211"/>
      <c r="B193" s="175" t="s">
        <v>21</v>
      </c>
      <c r="C193" s="177" t="s">
        <v>5</v>
      </c>
      <c r="D193" s="178">
        <f>SUM(D194:D194)</f>
        <v>169.4</v>
      </c>
      <c r="E193" s="10"/>
      <c r="F193" s="10"/>
      <c r="H193" s="26"/>
      <c r="K193" s="52"/>
    </row>
    <row r="194" spans="1:11" s="7" customFormat="1" ht="25.5">
      <c r="A194" s="122" t="s">
        <v>66</v>
      </c>
      <c r="B194" s="133" t="s">
        <v>103</v>
      </c>
      <c r="C194" s="198" t="s">
        <v>18</v>
      </c>
      <c r="D194" s="180">
        <v>169.4</v>
      </c>
      <c r="E194" s="8"/>
      <c r="F194" s="10"/>
      <c r="H194" s="30"/>
      <c r="K194" s="9"/>
    </row>
    <row r="195" spans="1:11" s="14" customFormat="1" ht="14.25" hidden="1">
      <c r="A195" s="128" t="s">
        <v>129</v>
      </c>
      <c r="B195" s="252" t="s">
        <v>130</v>
      </c>
      <c r="C195" s="253"/>
      <c r="D195" s="215">
        <f>SUM(D196)</f>
        <v>0</v>
      </c>
      <c r="E195" s="20"/>
      <c r="F195" s="20"/>
      <c r="G195" s="15"/>
      <c r="H195" s="29"/>
      <c r="K195" s="53"/>
    </row>
    <row r="196" spans="1:11" s="6" customFormat="1" ht="14.25" hidden="1">
      <c r="A196" s="216"/>
      <c r="B196" s="163" t="s">
        <v>21</v>
      </c>
      <c r="C196" s="165" t="s">
        <v>5</v>
      </c>
      <c r="D196" s="180">
        <f>SUM(D197:D197)</f>
        <v>0</v>
      </c>
      <c r="E196" s="10"/>
      <c r="F196" s="10"/>
      <c r="H196" s="26"/>
      <c r="K196" s="52"/>
    </row>
    <row r="197" spans="1:11" s="7" customFormat="1" ht="54.75" customHeight="1" hidden="1">
      <c r="A197" s="110" t="s">
        <v>129</v>
      </c>
      <c r="B197" s="166" t="s">
        <v>218</v>
      </c>
      <c r="C197" s="164" t="s">
        <v>219</v>
      </c>
      <c r="D197" s="205"/>
      <c r="E197" s="8"/>
      <c r="F197" s="10"/>
      <c r="H197" s="30"/>
      <c r="K197" s="9"/>
    </row>
    <row r="198" spans="1:11" s="14" customFormat="1" ht="14.25">
      <c r="A198" s="128" t="s">
        <v>170</v>
      </c>
      <c r="B198" s="254" t="s">
        <v>171</v>
      </c>
      <c r="C198" s="255"/>
      <c r="D198" s="215">
        <f>SUM(D199)</f>
        <v>1208.5</v>
      </c>
      <c r="E198" s="20"/>
      <c r="F198" s="20"/>
      <c r="G198" s="15"/>
      <c r="H198" s="29"/>
      <c r="K198" s="53"/>
    </row>
    <row r="199" spans="1:11" s="6" customFormat="1" ht="14.25">
      <c r="A199" s="216"/>
      <c r="B199" s="174" t="s">
        <v>21</v>
      </c>
      <c r="C199" s="217" t="s">
        <v>5</v>
      </c>
      <c r="D199" s="180">
        <f>SUM(D200:D201)</f>
        <v>1208.5</v>
      </c>
      <c r="E199" s="10"/>
      <c r="F199" s="10"/>
      <c r="H199" s="26"/>
      <c r="K199" s="52"/>
    </row>
    <row r="200" spans="1:13" s="7" customFormat="1" ht="56.25" customHeight="1">
      <c r="A200" s="110" t="s">
        <v>170</v>
      </c>
      <c r="B200" s="110" t="s">
        <v>142</v>
      </c>
      <c r="C200" s="218" t="s">
        <v>143</v>
      </c>
      <c r="D200" s="205">
        <v>1097.2</v>
      </c>
      <c r="E200" s="8"/>
      <c r="F200" s="10"/>
      <c r="H200" s="30"/>
      <c r="K200" s="9"/>
      <c r="M200" s="92"/>
    </row>
    <row r="201" spans="1:13" s="7" customFormat="1" ht="42" customHeight="1">
      <c r="A201" s="110" t="s">
        <v>170</v>
      </c>
      <c r="B201" s="102" t="s">
        <v>141</v>
      </c>
      <c r="C201" s="201" t="s">
        <v>172</v>
      </c>
      <c r="D201" s="99">
        <v>111.3</v>
      </c>
      <c r="E201" s="8"/>
      <c r="F201" s="10"/>
      <c r="H201" s="30"/>
      <c r="K201" s="9"/>
      <c r="M201" s="92"/>
    </row>
    <row r="202" spans="1:11" s="7" customFormat="1" ht="14.25" customHeight="1">
      <c r="A202" s="128" t="s">
        <v>173</v>
      </c>
      <c r="B202" s="254" t="s">
        <v>174</v>
      </c>
      <c r="C202" s="255"/>
      <c r="D202" s="215">
        <f>SUM(D203)</f>
        <v>1569.2</v>
      </c>
      <c r="E202" s="8"/>
      <c r="F202" s="10"/>
      <c r="H202" s="30"/>
      <c r="K202" s="9"/>
    </row>
    <row r="203" spans="1:11" s="7" customFormat="1" ht="14.25" customHeight="1">
      <c r="A203" s="216"/>
      <c r="B203" s="174" t="s">
        <v>21</v>
      </c>
      <c r="C203" s="217" t="s">
        <v>5</v>
      </c>
      <c r="D203" s="180">
        <f>SUM(D204:D205)</f>
        <v>1569.2</v>
      </c>
      <c r="E203" s="8"/>
      <c r="F203" s="10"/>
      <c r="H203" s="30"/>
      <c r="K203" s="9"/>
    </row>
    <row r="204" spans="1:11" s="7" customFormat="1" ht="51.75" customHeight="1">
      <c r="A204" s="110" t="s">
        <v>173</v>
      </c>
      <c r="B204" s="110" t="s">
        <v>142</v>
      </c>
      <c r="C204" s="218" t="s">
        <v>143</v>
      </c>
      <c r="D204" s="205">
        <v>1096</v>
      </c>
      <c r="E204" s="8"/>
      <c r="F204" s="10"/>
      <c r="H204" s="30"/>
      <c r="K204" s="9"/>
    </row>
    <row r="205" spans="1:13" s="7" customFormat="1" ht="39.75" customHeight="1">
      <c r="A205" s="110" t="s">
        <v>173</v>
      </c>
      <c r="B205" s="102" t="s">
        <v>141</v>
      </c>
      <c r="C205" s="201" t="s">
        <v>172</v>
      </c>
      <c r="D205" s="99">
        <v>473.2</v>
      </c>
      <c r="E205" s="8"/>
      <c r="F205" s="10"/>
      <c r="H205" s="30"/>
      <c r="K205" s="9"/>
      <c r="M205" s="92"/>
    </row>
    <row r="206" spans="1:11" s="7" customFormat="1" ht="18.75" customHeight="1">
      <c r="A206" s="128" t="s">
        <v>175</v>
      </c>
      <c r="B206" s="254" t="s">
        <v>176</v>
      </c>
      <c r="C206" s="255"/>
      <c r="D206" s="215">
        <f>SUM(D207)</f>
        <v>813.1999999999999</v>
      </c>
      <c r="E206" s="8"/>
      <c r="F206" s="10"/>
      <c r="H206" s="30"/>
      <c r="K206" s="9"/>
    </row>
    <row r="207" spans="1:11" s="7" customFormat="1" ht="14.25" customHeight="1">
      <c r="A207" s="216"/>
      <c r="B207" s="174" t="s">
        <v>21</v>
      </c>
      <c r="C207" s="217" t="s">
        <v>5</v>
      </c>
      <c r="D207" s="180">
        <f>SUM(D208:D209)</f>
        <v>813.1999999999999</v>
      </c>
      <c r="E207" s="8"/>
      <c r="F207" s="10"/>
      <c r="H207" s="30"/>
      <c r="K207" s="9"/>
    </row>
    <row r="208" spans="1:11" s="7" customFormat="1" ht="29.25" customHeight="1">
      <c r="A208" s="110" t="s">
        <v>175</v>
      </c>
      <c r="B208" s="110" t="s">
        <v>142</v>
      </c>
      <c r="C208" s="218" t="s">
        <v>143</v>
      </c>
      <c r="D208" s="205">
        <v>711.9</v>
      </c>
      <c r="E208" s="8"/>
      <c r="F208" s="10"/>
      <c r="H208" s="30"/>
      <c r="K208" s="9"/>
    </row>
    <row r="209" spans="1:11" s="7" customFormat="1" ht="39" customHeight="1">
      <c r="A209" s="110" t="s">
        <v>175</v>
      </c>
      <c r="B209" s="102" t="s">
        <v>141</v>
      </c>
      <c r="C209" s="201" t="s">
        <v>172</v>
      </c>
      <c r="D209" s="99">
        <v>101.3</v>
      </c>
      <c r="E209" s="8"/>
      <c r="F209" s="10"/>
      <c r="H209" s="30"/>
      <c r="K209" s="9"/>
    </row>
    <row r="210" spans="1:11" s="7" customFormat="1" ht="20.25" customHeight="1">
      <c r="A210" s="128" t="s">
        <v>177</v>
      </c>
      <c r="B210" s="254" t="s">
        <v>178</v>
      </c>
      <c r="C210" s="255"/>
      <c r="D210" s="215">
        <f>SUM(D211)</f>
        <v>335.3</v>
      </c>
      <c r="E210" s="8"/>
      <c r="F210" s="10"/>
      <c r="H210" s="30"/>
      <c r="K210" s="9"/>
    </row>
    <row r="211" spans="1:11" s="7" customFormat="1" ht="17.25" customHeight="1">
      <c r="A211" s="216" t="s">
        <v>177</v>
      </c>
      <c r="B211" s="174" t="s">
        <v>21</v>
      </c>
      <c r="C211" s="217" t="s">
        <v>5</v>
      </c>
      <c r="D211" s="180">
        <f>SUM(D212:D213)</f>
        <v>335.3</v>
      </c>
      <c r="E211" s="8"/>
      <c r="F211" s="10"/>
      <c r="H211" s="30"/>
      <c r="K211" s="9"/>
    </row>
    <row r="212" spans="1:13" s="7" customFormat="1" ht="29.25" customHeight="1">
      <c r="A212" s="110" t="s">
        <v>177</v>
      </c>
      <c r="B212" s="110" t="s">
        <v>142</v>
      </c>
      <c r="C212" s="218" t="s">
        <v>143</v>
      </c>
      <c r="D212" s="205">
        <v>322.3</v>
      </c>
      <c r="E212" s="8"/>
      <c r="F212" s="10"/>
      <c r="H212" s="30"/>
      <c r="K212" s="9"/>
      <c r="M212" s="35"/>
    </row>
    <row r="213" spans="1:13" s="7" customFormat="1" ht="37.5" customHeight="1">
      <c r="A213" s="110" t="s">
        <v>177</v>
      </c>
      <c r="B213" s="102" t="s">
        <v>141</v>
      </c>
      <c r="C213" s="201" t="s">
        <v>172</v>
      </c>
      <c r="D213" s="99">
        <v>13</v>
      </c>
      <c r="E213" s="8"/>
      <c r="F213" s="10"/>
      <c r="H213" s="30"/>
      <c r="K213" s="9"/>
      <c r="M213" s="35"/>
    </row>
    <row r="214" spans="1:11" s="6" customFormat="1" ht="27" customHeight="1" hidden="1">
      <c r="A214" s="95" t="s">
        <v>41</v>
      </c>
      <c r="B214" s="268" t="s">
        <v>120</v>
      </c>
      <c r="C214" s="269"/>
      <c r="D214" s="176">
        <f>SUM(D215)</f>
        <v>0</v>
      </c>
      <c r="E214" s="10"/>
      <c r="F214" s="10"/>
      <c r="H214" s="26"/>
      <c r="K214" s="52"/>
    </row>
    <row r="215" spans="1:11" s="6" customFormat="1" ht="14.25" hidden="1">
      <c r="A215" s="211"/>
      <c r="B215" s="159" t="s">
        <v>21</v>
      </c>
      <c r="C215" s="161" t="s">
        <v>5</v>
      </c>
      <c r="D215" s="178">
        <f>SUM(D216:D217)</f>
        <v>0</v>
      </c>
      <c r="E215" s="10"/>
      <c r="F215" s="10"/>
      <c r="H215" s="26"/>
      <c r="K215" s="52"/>
    </row>
    <row r="216" spans="1:11" s="6" customFormat="1" ht="51" hidden="1">
      <c r="A216" s="133" t="s">
        <v>41</v>
      </c>
      <c r="B216" s="157" t="s">
        <v>95</v>
      </c>
      <c r="C216" s="158" t="s">
        <v>94</v>
      </c>
      <c r="D216" s="180"/>
      <c r="E216" s="10"/>
      <c r="F216" s="10"/>
      <c r="H216" s="26"/>
      <c r="K216" s="52"/>
    </row>
    <row r="217" spans="1:11" s="6" customFormat="1" ht="25.5" hidden="1">
      <c r="A217" s="110" t="s">
        <v>41</v>
      </c>
      <c r="B217" s="160" t="s">
        <v>103</v>
      </c>
      <c r="C217" s="164" t="s">
        <v>18</v>
      </c>
      <c r="D217" s="205"/>
      <c r="E217" s="10"/>
      <c r="F217" s="10"/>
      <c r="H217" s="26"/>
      <c r="K217" s="52"/>
    </row>
    <row r="218" spans="1:13" ht="14.25">
      <c r="A218" s="230"/>
      <c r="B218" s="266" t="s">
        <v>4</v>
      </c>
      <c r="C218" s="267"/>
      <c r="D218" s="176">
        <f>D13+D17+D25+D36+D47+D72+D90+D94+D105+D109+D112+D119+D122+D138+D141+D166+D180+D184+D187+D192+D198+D202+D206+D210+D190+D195</f>
        <v>1180673.5999999999</v>
      </c>
      <c r="E218" s="8">
        <v>506147.8</v>
      </c>
      <c r="H218" s="25"/>
      <c r="K218" s="57">
        <v>731693.135</v>
      </c>
      <c r="M218" s="60"/>
    </row>
    <row r="219" spans="1:4" ht="13.5" customHeight="1">
      <c r="A219" s="231"/>
      <c r="B219" s="66"/>
      <c r="C219" s="66"/>
      <c r="D219" s="243"/>
    </row>
    <row r="220" spans="1:13" ht="15">
      <c r="A220" s="232"/>
      <c r="B220" s="67"/>
      <c r="C220" s="68"/>
      <c r="D220" s="243"/>
      <c r="M220" s="94"/>
    </row>
    <row r="221" spans="1:4" ht="15">
      <c r="A221" s="233"/>
      <c r="B221" s="67"/>
      <c r="C221" s="22"/>
      <c r="D221" s="244"/>
    </row>
    <row r="222" spans="1:4" ht="15">
      <c r="A222" s="234"/>
      <c r="B222" s="3"/>
      <c r="C222" s="1"/>
      <c r="D222" s="244"/>
    </row>
    <row r="223" spans="1:7" ht="15">
      <c r="A223" s="235"/>
      <c r="C223" s="1"/>
      <c r="D223" s="244"/>
      <c r="G223" s="17"/>
    </row>
    <row r="224" spans="1:7" ht="15">
      <c r="A224" s="235"/>
      <c r="D224" s="244"/>
      <c r="G224" s="17"/>
    </row>
    <row r="225" spans="1:7" ht="15">
      <c r="A225" s="235"/>
      <c r="D225" s="244"/>
      <c r="G225" s="17"/>
    </row>
    <row r="226" spans="1:7" ht="15">
      <c r="A226" s="235"/>
      <c r="D226" s="245"/>
      <c r="G226" s="17"/>
    </row>
    <row r="227" spans="1:7" ht="15">
      <c r="A227" s="235"/>
      <c r="D227" s="244"/>
      <c r="G227" s="17"/>
    </row>
    <row r="228" spans="1:7" ht="15">
      <c r="A228" s="235"/>
      <c r="D228" s="244"/>
      <c r="G228" s="17"/>
    </row>
    <row r="229" spans="1:7" ht="15">
      <c r="A229" s="235"/>
      <c r="D229" s="244"/>
      <c r="G229" s="17"/>
    </row>
    <row r="230" spans="1:7" ht="15">
      <c r="A230" s="235"/>
      <c r="D230" s="244"/>
      <c r="G230" s="17"/>
    </row>
    <row r="231" spans="1:8" ht="14.25">
      <c r="A231" s="235"/>
      <c r="D231" s="244"/>
      <c r="G231" s="17"/>
      <c r="H231" s="25"/>
    </row>
    <row r="232" spans="1:7" ht="15">
      <c r="A232" s="235"/>
      <c r="D232" s="246"/>
      <c r="G232" s="17"/>
    </row>
    <row r="233" spans="1:7" ht="15">
      <c r="A233" s="235"/>
      <c r="D233" s="246"/>
      <c r="G233" s="17"/>
    </row>
    <row r="234" spans="1:7" ht="15">
      <c r="A234" s="235"/>
      <c r="D234" s="246"/>
      <c r="G234" s="17"/>
    </row>
    <row r="235" spans="1:7" ht="15">
      <c r="A235" s="235"/>
      <c r="D235" s="246"/>
      <c r="G235" s="17"/>
    </row>
    <row r="236" spans="1:7" ht="15">
      <c r="A236" s="235"/>
      <c r="D236" s="246"/>
      <c r="G236" s="17"/>
    </row>
    <row r="237" spans="1:8" ht="14.25">
      <c r="A237" s="235"/>
      <c r="D237" s="246"/>
      <c r="G237" s="17"/>
      <c r="H237" s="25"/>
    </row>
    <row r="238" spans="1:7" ht="15">
      <c r="A238" s="235"/>
      <c r="G238" s="17"/>
    </row>
    <row r="239" spans="4:7" ht="15">
      <c r="D239" s="246"/>
      <c r="G239" s="17"/>
    </row>
    <row r="240" spans="4:7" ht="15">
      <c r="D240" s="246"/>
      <c r="G240" s="17"/>
    </row>
    <row r="241" spans="4:7" ht="15">
      <c r="D241" s="246"/>
      <c r="G241" s="17"/>
    </row>
    <row r="242" spans="4:7" ht="15">
      <c r="D242" s="246"/>
      <c r="G242" s="17"/>
    </row>
    <row r="243" spans="4:7" ht="15">
      <c r="D243" s="246"/>
      <c r="G243" s="17"/>
    </row>
    <row r="244" spans="4:7" ht="15">
      <c r="D244" s="246"/>
      <c r="G244" s="17"/>
    </row>
    <row r="245" spans="4:7" ht="15">
      <c r="D245" s="246"/>
      <c r="G245" s="17"/>
    </row>
    <row r="246" spans="4:7" ht="15">
      <c r="D246" s="246"/>
      <c r="G246" s="17"/>
    </row>
    <row r="247" spans="4:7" ht="15">
      <c r="D247" s="246"/>
      <c r="G247" s="17"/>
    </row>
    <row r="248" spans="4:7" ht="15">
      <c r="D248" s="246"/>
      <c r="G248" s="17"/>
    </row>
    <row r="249" spans="4:7" ht="15">
      <c r="D249" s="246"/>
      <c r="G249" s="17"/>
    </row>
    <row r="250" spans="4:7" ht="15">
      <c r="D250" s="246"/>
      <c r="G250" s="17"/>
    </row>
    <row r="251" spans="4:7" ht="15">
      <c r="D251" s="246"/>
      <c r="G251" s="17"/>
    </row>
    <row r="252" spans="4:7" ht="15">
      <c r="D252" s="246"/>
      <c r="G252" s="17"/>
    </row>
    <row r="253" spans="4:7" ht="15">
      <c r="D253" s="246"/>
      <c r="G253" s="17"/>
    </row>
    <row r="254" spans="4:7" ht="15">
      <c r="D254" s="246"/>
      <c r="G254" s="17"/>
    </row>
    <row r="255" spans="4:7" ht="15">
      <c r="D255" s="246"/>
      <c r="G255" s="17"/>
    </row>
    <row r="256" spans="4:7" ht="15">
      <c r="D256" s="246"/>
      <c r="G256" s="17"/>
    </row>
    <row r="257" spans="4:7" ht="15">
      <c r="D257" s="246"/>
      <c r="G257" s="17"/>
    </row>
    <row r="258" spans="4:7" ht="15">
      <c r="D258" s="246"/>
      <c r="G258" s="17"/>
    </row>
    <row r="259" spans="4:7" ht="15">
      <c r="D259" s="246"/>
      <c r="G259" s="17"/>
    </row>
    <row r="260" spans="4:7" ht="15">
      <c r="D260" s="246"/>
      <c r="G260" s="17"/>
    </row>
    <row r="261" spans="4:7" ht="15">
      <c r="D261" s="246"/>
      <c r="G261" s="17"/>
    </row>
    <row r="262" spans="4:7" ht="15">
      <c r="D262" s="246"/>
      <c r="G262" s="17"/>
    </row>
    <row r="263" spans="4:7" ht="15">
      <c r="D263" s="246"/>
      <c r="G263" s="17"/>
    </row>
    <row r="264" spans="4:7" ht="15">
      <c r="D264" s="246"/>
      <c r="G264" s="17"/>
    </row>
    <row r="265" spans="4:7" ht="15">
      <c r="D265" s="246"/>
      <c r="G265" s="17"/>
    </row>
    <row r="266" spans="4:7" ht="15">
      <c r="D266" s="246"/>
      <c r="G266" s="17"/>
    </row>
    <row r="267" spans="4:7" ht="15">
      <c r="D267" s="246"/>
      <c r="G267" s="17"/>
    </row>
    <row r="268" spans="4:7" ht="15">
      <c r="D268" s="246"/>
      <c r="G268" s="17"/>
    </row>
    <row r="269" spans="4:7" ht="15">
      <c r="D269" s="246"/>
      <c r="G269" s="17"/>
    </row>
    <row r="270" spans="4:7" ht="15">
      <c r="D270" s="246"/>
      <c r="G270" s="17"/>
    </row>
    <row r="271" spans="4:7" ht="15">
      <c r="D271" s="247"/>
      <c r="G271" s="17"/>
    </row>
    <row r="272" spans="4:7" ht="15">
      <c r="D272" s="246"/>
      <c r="G272" s="17"/>
    </row>
    <row r="273" spans="4:7" ht="15">
      <c r="D273" s="246"/>
      <c r="G273" s="17"/>
    </row>
    <row r="274" spans="4:7" ht="15">
      <c r="D274" s="246"/>
      <c r="G274" s="17"/>
    </row>
    <row r="275" spans="4:7" ht="15">
      <c r="D275" s="246"/>
      <c r="G275" s="17"/>
    </row>
    <row r="276" spans="4:7" ht="15">
      <c r="D276" s="246"/>
      <c r="G276" s="17"/>
    </row>
    <row r="277" spans="4:7" ht="15">
      <c r="D277" s="246"/>
      <c r="G277" s="17"/>
    </row>
    <row r="278" spans="4:7" ht="15">
      <c r="D278" s="246"/>
      <c r="G278" s="17"/>
    </row>
    <row r="279" spans="4:7" ht="15">
      <c r="D279" s="246"/>
      <c r="G279" s="17"/>
    </row>
    <row r="280" spans="4:7" ht="15">
      <c r="D280" s="246"/>
      <c r="G280" s="17"/>
    </row>
    <row r="281" spans="4:7" ht="15">
      <c r="D281" s="246"/>
      <c r="G281" s="17"/>
    </row>
    <row r="282" spans="4:7" ht="15">
      <c r="D282" s="246"/>
      <c r="G282" s="17"/>
    </row>
    <row r="283" spans="4:7" ht="15">
      <c r="D283" s="246"/>
      <c r="G283" s="17"/>
    </row>
    <row r="284" spans="4:7" ht="15">
      <c r="D284" s="246"/>
      <c r="G284" s="17"/>
    </row>
    <row r="285" spans="4:7" ht="15">
      <c r="D285" s="246"/>
      <c r="G285" s="17"/>
    </row>
    <row r="286" ht="15">
      <c r="G286" s="17"/>
    </row>
    <row r="287" ht="15">
      <c r="G287" s="17"/>
    </row>
    <row r="288" ht="15">
      <c r="G288" s="17"/>
    </row>
    <row r="289" ht="15">
      <c r="G289" s="17"/>
    </row>
    <row r="290" ht="15">
      <c r="G290" s="17"/>
    </row>
    <row r="291" ht="15">
      <c r="G291" s="17"/>
    </row>
    <row r="292" ht="15">
      <c r="G292" s="17"/>
    </row>
    <row r="293" ht="15">
      <c r="G293" s="17"/>
    </row>
    <row r="294" ht="15">
      <c r="G294" s="17"/>
    </row>
  </sheetData>
  <sheetProtection/>
  <mergeCells count="34">
    <mergeCell ref="B30:C30"/>
    <mergeCell ref="B17:C17"/>
    <mergeCell ref="B25:C25"/>
    <mergeCell ref="B180:C180"/>
    <mergeCell ref="B90:C90"/>
    <mergeCell ref="B36:C36"/>
    <mergeCell ref="A6:D6"/>
    <mergeCell ref="A7:D7"/>
    <mergeCell ref="B9:B11"/>
    <mergeCell ref="C9:C11"/>
    <mergeCell ref="B13:C13"/>
    <mergeCell ref="B166:C166"/>
    <mergeCell ref="B141:C141"/>
    <mergeCell ref="B33:C33"/>
    <mergeCell ref="B47:C47"/>
    <mergeCell ref="B72:C72"/>
    <mergeCell ref="B206:C206"/>
    <mergeCell ref="B105:C105"/>
    <mergeCell ref="B112:C112"/>
    <mergeCell ref="B202:C202"/>
    <mergeCell ref="B218:C218"/>
    <mergeCell ref="B187:C187"/>
    <mergeCell ref="B214:C214"/>
    <mergeCell ref="B192:C192"/>
    <mergeCell ref="B176:C176"/>
    <mergeCell ref="B210:C210"/>
    <mergeCell ref="B195:C195"/>
    <mergeCell ref="B198:C198"/>
    <mergeCell ref="B122:C122"/>
    <mergeCell ref="B119:C119"/>
    <mergeCell ref="B184:C184"/>
    <mergeCell ref="B94:C94"/>
    <mergeCell ref="B138:C138"/>
    <mergeCell ref="B109:C109"/>
  </mergeCells>
  <printOptions/>
  <pageMargins left="0.88" right="0.31" top="0.58" bottom="0.3" header="0.2" footer="0.21"/>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FEU02</cp:lastModifiedBy>
  <cp:lastPrinted>2020-03-30T13:39:57Z</cp:lastPrinted>
  <dcterms:created xsi:type="dcterms:W3CDTF">1996-10-08T23:32:33Z</dcterms:created>
  <dcterms:modified xsi:type="dcterms:W3CDTF">2020-03-30T13:40:43Z</dcterms:modified>
  <cp:category/>
  <cp:version/>
  <cp:contentType/>
  <cp:contentStatus/>
</cp:coreProperties>
</file>